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50" windowWidth="14355" windowHeight="7995"/>
  </bookViews>
  <sheets>
    <sheet name="Revised fees" sheetId="6" r:id="rId1"/>
    <sheet name="Fee Calculations by Region" sheetId="7" r:id="rId2"/>
    <sheet name="Link Data" sheetId="1" r:id="rId3"/>
  </sheets>
  <definedNames>
    <definedName name="OLE_LINK1" localSheetId="0">'Revised fees'!$A$8</definedName>
  </definedNames>
  <calcPr calcId="145621"/>
</workbook>
</file>

<file path=xl/calcChain.xml><?xml version="1.0" encoding="utf-8"?>
<calcChain xmlns="http://schemas.openxmlformats.org/spreadsheetml/2006/main">
  <c r="F217" i="7" l="1"/>
  <c r="G212" i="7"/>
  <c r="G213" i="7"/>
  <c r="G214" i="7"/>
  <c r="G215" i="7"/>
  <c r="G216" i="7"/>
  <c r="G211" i="7"/>
  <c r="E212" i="7"/>
  <c r="E213" i="7"/>
  <c r="E214" i="7"/>
  <c r="E215" i="7"/>
  <c r="E216" i="7"/>
  <c r="E211" i="7"/>
  <c r="D217" i="7"/>
  <c r="F203" i="7"/>
  <c r="G198" i="7"/>
  <c r="G199" i="7"/>
  <c r="G200" i="7"/>
  <c r="G201" i="7"/>
  <c r="G202" i="7"/>
  <c r="G197" i="7"/>
  <c r="D203" i="7"/>
  <c r="E198" i="7"/>
  <c r="E199" i="7"/>
  <c r="E200" i="7"/>
  <c r="E201" i="7"/>
  <c r="E202" i="7"/>
  <c r="E197" i="7"/>
  <c r="G184" i="7"/>
  <c r="G185" i="7"/>
  <c r="G186" i="7"/>
  <c r="G187" i="7"/>
  <c r="G188" i="7"/>
  <c r="G183" i="7"/>
  <c r="F189" i="7"/>
  <c r="E184" i="7"/>
  <c r="E185" i="7"/>
  <c r="E186" i="7"/>
  <c r="E187" i="7"/>
  <c r="E188" i="7"/>
  <c r="E183" i="7"/>
  <c r="D189" i="7"/>
  <c r="G177" i="7"/>
  <c r="G178" i="7"/>
  <c r="G179" i="7"/>
  <c r="G180" i="7"/>
  <c r="G181" i="7"/>
  <c r="G176" i="7"/>
  <c r="F182" i="7"/>
  <c r="E177" i="7"/>
  <c r="E178" i="7"/>
  <c r="E179" i="7"/>
  <c r="E180" i="7"/>
  <c r="E181" i="7"/>
  <c r="E176" i="7"/>
  <c r="D182" i="7"/>
  <c r="G170" i="7"/>
  <c r="G171" i="7"/>
  <c r="G172" i="7"/>
  <c r="G173" i="7"/>
  <c r="G174" i="7"/>
  <c r="G169" i="7"/>
  <c r="F175" i="7"/>
  <c r="E170" i="7"/>
  <c r="E171" i="7"/>
  <c r="E172" i="7"/>
  <c r="E173" i="7"/>
  <c r="E174" i="7"/>
  <c r="E169" i="7"/>
  <c r="D175" i="7"/>
  <c r="G163" i="7"/>
  <c r="G164" i="7"/>
  <c r="G165" i="7"/>
  <c r="G166" i="7"/>
  <c r="G167" i="7"/>
  <c r="G162" i="7"/>
  <c r="F168" i="7"/>
  <c r="E163" i="7"/>
  <c r="E164" i="7"/>
  <c r="E165" i="7"/>
  <c r="E166" i="7"/>
  <c r="E167" i="7"/>
  <c r="E162" i="7"/>
  <c r="D168" i="7"/>
  <c r="G156" i="7"/>
  <c r="G157" i="7"/>
  <c r="G158" i="7"/>
  <c r="G159" i="7"/>
  <c r="G160" i="7"/>
  <c r="G155" i="7"/>
  <c r="F161" i="7"/>
  <c r="E156" i="7"/>
  <c r="E157" i="7"/>
  <c r="E158" i="7"/>
  <c r="E159" i="7"/>
  <c r="E160" i="7"/>
  <c r="E155" i="7"/>
  <c r="D161" i="7"/>
  <c r="G142" i="7"/>
  <c r="G143" i="7"/>
  <c r="G144" i="7"/>
  <c r="G145" i="7"/>
  <c r="G146" i="7"/>
  <c r="G141" i="7"/>
  <c r="F147" i="7"/>
  <c r="E142" i="7"/>
  <c r="E143" i="7"/>
  <c r="E144" i="7"/>
  <c r="E145" i="7"/>
  <c r="E146" i="7"/>
  <c r="E141" i="7"/>
  <c r="D147" i="7"/>
  <c r="G135" i="7"/>
  <c r="G136" i="7"/>
  <c r="G137" i="7"/>
  <c r="G138" i="7"/>
  <c r="G139" i="7"/>
  <c r="G134" i="7"/>
  <c r="F140" i="7"/>
  <c r="E135" i="7"/>
  <c r="E136" i="7"/>
  <c r="E137" i="7"/>
  <c r="E138" i="7"/>
  <c r="E139" i="7"/>
  <c r="E134" i="7"/>
  <c r="D140" i="7"/>
  <c r="G128" i="7"/>
  <c r="G129" i="7"/>
  <c r="G130" i="7"/>
  <c r="G131" i="7"/>
  <c r="G132" i="7"/>
  <c r="G127" i="7"/>
  <c r="F133" i="7"/>
  <c r="E128" i="7"/>
  <c r="E129" i="7"/>
  <c r="E130" i="7"/>
  <c r="E131" i="7"/>
  <c r="E132" i="7"/>
  <c r="E127" i="7"/>
  <c r="D133" i="7"/>
  <c r="G121" i="7"/>
  <c r="G122" i="7"/>
  <c r="G123" i="7"/>
  <c r="G124" i="7"/>
  <c r="G125" i="7"/>
  <c r="G120" i="7"/>
  <c r="F126" i="7"/>
  <c r="E121" i="7"/>
  <c r="E122" i="7"/>
  <c r="E123" i="7"/>
  <c r="E124" i="7"/>
  <c r="E125" i="7"/>
  <c r="E120" i="7"/>
  <c r="D126" i="7"/>
  <c r="G114" i="7"/>
  <c r="G115" i="7"/>
  <c r="G116" i="7"/>
  <c r="G117" i="7"/>
  <c r="G118" i="7"/>
  <c r="G113" i="7"/>
  <c r="F119" i="7"/>
  <c r="E114" i="7"/>
  <c r="E115" i="7"/>
  <c r="E116" i="7"/>
  <c r="E117" i="7"/>
  <c r="E118" i="7"/>
  <c r="E113" i="7"/>
  <c r="D119" i="7"/>
  <c r="E107" i="7"/>
  <c r="E108" i="7"/>
  <c r="E109" i="7"/>
  <c r="E110" i="7"/>
  <c r="E111" i="7"/>
  <c r="E106" i="7"/>
  <c r="D112" i="7"/>
  <c r="G107" i="7"/>
  <c r="G108" i="7"/>
  <c r="G109" i="7"/>
  <c r="G110" i="7"/>
  <c r="G111" i="7"/>
  <c r="G106" i="7"/>
  <c r="F112" i="7"/>
  <c r="E93" i="7"/>
  <c r="E94" i="7"/>
  <c r="E95" i="7"/>
  <c r="E96" i="7"/>
  <c r="E97" i="7"/>
  <c r="E92" i="7"/>
  <c r="D98" i="7"/>
  <c r="G93" i="7"/>
  <c r="G94" i="7"/>
  <c r="G95" i="7"/>
  <c r="G96" i="7"/>
  <c r="G97" i="7"/>
  <c r="G92" i="7"/>
  <c r="F98" i="7"/>
  <c r="E86" i="7"/>
  <c r="E87" i="7"/>
  <c r="E88" i="7"/>
  <c r="E89" i="7"/>
  <c r="E90" i="7"/>
  <c r="E85" i="7"/>
  <c r="D91" i="7"/>
  <c r="G86" i="7"/>
  <c r="G87" i="7"/>
  <c r="G88" i="7"/>
  <c r="G89" i="7"/>
  <c r="G90" i="7"/>
  <c r="G85" i="7"/>
  <c r="F91" i="7"/>
  <c r="E79" i="7"/>
  <c r="E80" i="7"/>
  <c r="E81" i="7"/>
  <c r="E82" i="7"/>
  <c r="E83" i="7"/>
  <c r="E78" i="7"/>
  <c r="D84" i="7"/>
  <c r="G79" i="7"/>
  <c r="G80" i="7"/>
  <c r="G81" i="7"/>
  <c r="G82" i="7"/>
  <c r="G83" i="7"/>
  <c r="G78" i="7"/>
  <c r="F84" i="7"/>
  <c r="D77" i="7"/>
  <c r="E76" i="7"/>
  <c r="E72" i="7"/>
  <c r="E73" i="7"/>
  <c r="E74" i="7"/>
  <c r="E75" i="7"/>
  <c r="E71" i="7"/>
  <c r="G72" i="7"/>
  <c r="G73" i="7"/>
  <c r="G74" i="7"/>
  <c r="G75" i="7"/>
  <c r="G76" i="7"/>
  <c r="G71" i="7"/>
  <c r="F77" i="7"/>
  <c r="E65" i="7"/>
  <c r="E66" i="7"/>
  <c r="E67" i="7"/>
  <c r="E68" i="7"/>
  <c r="E69" i="7"/>
  <c r="E64" i="7"/>
  <c r="D70" i="7"/>
  <c r="F70" i="7"/>
  <c r="G65" i="7"/>
  <c r="G66" i="7"/>
  <c r="G67" i="7"/>
  <c r="G68" i="7"/>
  <c r="G69" i="7"/>
  <c r="G64" i="7"/>
  <c r="E58" i="7"/>
  <c r="E59" i="7"/>
  <c r="E60" i="7"/>
  <c r="E61" i="7"/>
  <c r="E62" i="7"/>
  <c r="E57" i="7"/>
  <c r="D63" i="7"/>
  <c r="G58" i="7"/>
  <c r="G59" i="7"/>
  <c r="G60" i="7"/>
  <c r="G61" i="7"/>
  <c r="G62" i="7"/>
  <c r="G57" i="7"/>
  <c r="F63" i="7"/>
  <c r="D49" i="7"/>
  <c r="E44" i="7"/>
  <c r="E45" i="7"/>
  <c r="E46" i="7"/>
  <c r="E47" i="7"/>
  <c r="E48" i="7"/>
  <c r="E43" i="7"/>
  <c r="G44" i="7"/>
  <c r="G45" i="7"/>
  <c r="G46" i="7"/>
  <c r="G47" i="7"/>
  <c r="G48" i="7"/>
  <c r="G43" i="7"/>
  <c r="F49" i="7"/>
  <c r="E37" i="7"/>
  <c r="E38" i="7"/>
  <c r="E39" i="7"/>
  <c r="E40" i="7"/>
  <c r="E41" i="7"/>
  <c r="E36" i="7"/>
  <c r="D42" i="7"/>
  <c r="G37" i="7"/>
  <c r="G38" i="7"/>
  <c r="G39" i="7"/>
  <c r="G40" i="7"/>
  <c r="G41" i="7"/>
  <c r="G36" i="7"/>
  <c r="F42" i="7"/>
  <c r="E30" i="7"/>
  <c r="E31" i="7"/>
  <c r="E32" i="7"/>
  <c r="E33" i="7"/>
  <c r="E34" i="7"/>
  <c r="E29" i="7"/>
  <c r="D35" i="7"/>
  <c r="E175" i="7" l="1"/>
  <c r="J169" i="7" s="1"/>
  <c r="J174" i="7" s="1"/>
  <c r="E189" i="7"/>
  <c r="J183" i="7" s="1"/>
  <c r="J188" i="7" s="1"/>
  <c r="J189" i="7" s="1"/>
  <c r="E42" i="7"/>
  <c r="J36" i="7" s="1"/>
  <c r="J41" i="7" s="1"/>
  <c r="J42" i="7" s="1"/>
  <c r="E63" i="7"/>
  <c r="J57" i="7" s="1"/>
  <c r="J62" i="7" s="1"/>
  <c r="E91" i="7"/>
  <c r="J85" i="7" s="1"/>
  <c r="J90" i="7" s="1"/>
  <c r="J91" i="7" s="1"/>
  <c r="E112" i="7"/>
  <c r="J106" i="7" s="1"/>
  <c r="J111" i="7" s="1"/>
  <c r="J112" i="7" s="1"/>
  <c r="G126" i="7"/>
  <c r="K120" i="7" s="1"/>
  <c r="K125" i="7" s="1"/>
  <c r="G37" i="6" s="1"/>
  <c r="G140" i="7"/>
  <c r="K134" i="7" s="1"/>
  <c r="K139" i="7" s="1"/>
  <c r="G39" i="6" s="1"/>
  <c r="E161" i="7"/>
  <c r="J155" i="7" s="1"/>
  <c r="J160" i="7" s="1"/>
  <c r="J161" i="7" s="1"/>
  <c r="G217" i="7"/>
  <c r="K211" i="7" s="1"/>
  <c r="K216" i="7" s="1"/>
  <c r="G56" i="6" s="1"/>
  <c r="G58" i="6" s="1"/>
  <c r="G42" i="7"/>
  <c r="K36" i="7" s="1"/>
  <c r="K41" i="7" s="1"/>
  <c r="G21" i="6" s="1"/>
  <c r="G63" i="7"/>
  <c r="K57" i="7" s="1"/>
  <c r="K62" i="7" s="1"/>
  <c r="G26" i="6" s="1"/>
  <c r="G77" i="7"/>
  <c r="K71" i="7" s="1"/>
  <c r="K76" i="7" s="1"/>
  <c r="G28" i="6" s="1"/>
  <c r="G112" i="7"/>
  <c r="K106" i="7" s="1"/>
  <c r="K111" i="7" s="1"/>
  <c r="G35" i="6" s="1"/>
  <c r="E126" i="7"/>
  <c r="J120" i="7" s="1"/>
  <c r="J125" i="7" s="1"/>
  <c r="J126" i="7" s="1"/>
  <c r="G182" i="7"/>
  <c r="K176" i="7" s="1"/>
  <c r="K181" i="7" s="1"/>
  <c r="G47" i="6" s="1"/>
  <c r="G70" i="7"/>
  <c r="K64" i="7" s="1"/>
  <c r="K69" i="7" s="1"/>
  <c r="G27" i="6" s="1"/>
  <c r="E70" i="7"/>
  <c r="J64" i="7" s="1"/>
  <c r="J69" i="7" s="1"/>
  <c r="E84" i="7"/>
  <c r="J78" i="7" s="1"/>
  <c r="J83" i="7" s="1"/>
  <c r="J84" i="7" s="1"/>
  <c r="E98" i="7"/>
  <c r="J92" i="7" s="1"/>
  <c r="J97" i="7" s="1"/>
  <c r="J98" i="7" s="1"/>
  <c r="G119" i="7"/>
  <c r="K113" i="7" s="1"/>
  <c r="K118" i="7" s="1"/>
  <c r="G36" i="6" s="1"/>
  <c r="G49" i="7"/>
  <c r="K43" i="7" s="1"/>
  <c r="K48" i="7" s="1"/>
  <c r="G22" i="6" s="1"/>
  <c r="E77" i="7"/>
  <c r="J71" i="7" s="1"/>
  <c r="J76" i="7" s="1"/>
  <c r="J77" i="7" s="1"/>
  <c r="G84" i="7"/>
  <c r="K78" i="7" s="1"/>
  <c r="K83" i="7" s="1"/>
  <c r="G29" i="6" s="1"/>
  <c r="G98" i="7"/>
  <c r="K92" i="7" s="1"/>
  <c r="K97" i="7" s="1"/>
  <c r="G31" i="6" s="1"/>
  <c r="E119" i="7"/>
  <c r="J113" i="7" s="1"/>
  <c r="J118" i="7" s="1"/>
  <c r="J119" i="7" s="1"/>
  <c r="E133" i="7"/>
  <c r="J127" i="7" s="1"/>
  <c r="J132" i="7" s="1"/>
  <c r="J133" i="7" s="1"/>
  <c r="E147" i="7"/>
  <c r="J141" i="7" s="1"/>
  <c r="J146" i="7" s="1"/>
  <c r="J147" i="7" s="1"/>
  <c r="G161" i="7"/>
  <c r="K155" i="7" s="1"/>
  <c r="K160" i="7" s="1"/>
  <c r="G44" i="6" s="1"/>
  <c r="G175" i="7"/>
  <c r="K169" i="7" s="1"/>
  <c r="K174" i="7" s="1"/>
  <c r="G46" i="6" s="1"/>
  <c r="E203" i="7"/>
  <c r="J197" i="7" s="1"/>
  <c r="J202" i="7" s="1"/>
  <c r="J203" i="7" s="1"/>
  <c r="E49" i="7"/>
  <c r="J43" i="7" s="1"/>
  <c r="J48" i="7" s="1"/>
  <c r="J49" i="7" s="1"/>
  <c r="G91" i="7"/>
  <c r="K85" i="7" s="1"/>
  <c r="K90" i="7" s="1"/>
  <c r="G30" i="6" s="1"/>
  <c r="E140" i="7"/>
  <c r="J134" i="7" s="1"/>
  <c r="J139" i="7" s="1"/>
  <c r="J140" i="7" s="1"/>
  <c r="G168" i="7"/>
  <c r="K162" i="7" s="1"/>
  <c r="K167" i="7" s="1"/>
  <c r="G45" i="6" s="1"/>
  <c r="G133" i="7"/>
  <c r="K127" i="7" s="1"/>
  <c r="K132" i="7" s="1"/>
  <c r="G38" i="6" s="1"/>
  <c r="G147" i="7"/>
  <c r="K141" i="7" s="1"/>
  <c r="K146" i="7" s="1"/>
  <c r="G40" i="6" s="1"/>
  <c r="E168" i="7"/>
  <c r="J162" i="7" s="1"/>
  <c r="J167" i="7" s="1"/>
  <c r="J168" i="7" s="1"/>
  <c r="E182" i="7"/>
  <c r="J176" i="7" s="1"/>
  <c r="J181" i="7" s="1"/>
  <c r="J182" i="7" s="1"/>
  <c r="G203" i="7"/>
  <c r="K197" i="7" s="1"/>
  <c r="K202" i="7" s="1"/>
  <c r="G52" i="6" s="1"/>
  <c r="G54" i="6" s="1"/>
  <c r="E217" i="7"/>
  <c r="J211" i="7" s="1"/>
  <c r="J216" i="7" s="1"/>
  <c r="J217" i="7" s="1"/>
  <c r="G189" i="7"/>
  <c r="K183" i="7" s="1"/>
  <c r="K188" i="7" s="1"/>
  <c r="G48" i="6" s="1"/>
  <c r="E35" i="7"/>
  <c r="J29" i="7" s="1"/>
  <c r="J34" i="7" s="1"/>
  <c r="J35" i="7" s="1"/>
  <c r="F35" i="7"/>
  <c r="G30" i="7"/>
  <c r="G31" i="7"/>
  <c r="G32" i="7"/>
  <c r="G33" i="7"/>
  <c r="G34" i="7"/>
  <c r="G29" i="7"/>
  <c r="G16" i="7"/>
  <c r="G17" i="7"/>
  <c r="G18" i="7"/>
  <c r="G19" i="7"/>
  <c r="G20" i="7"/>
  <c r="G15" i="7"/>
  <c r="F21" i="7"/>
  <c r="D21" i="7"/>
  <c r="E20" i="7"/>
  <c r="E19" i="7"/>
  <c r="E18" i="7"/>
  <c r="E17" i="7"/>
  <c r="E16" i="7"/>
  <c r="E15" i="7"/>
  <c r="K217" i="7"/>
  <c r="K182" i="7"/>
  <c r="C47" i="6" s="1"/>
  <c r="J175" i="7"/>
  <c r="K161" i="7"/>
  <c r="J63" i="7"/>
  <c r="K147" i="7" l="1"/>
  <c r="C40" i="6" s="1"/>
  <c r="K98" i="7"/>
  <c r="C31" i="6" s="1"/>
  <c r="K84" i="7"/>
  <c r="C29" i="6" s="1"/>
  <c r="K133" i="7"/>
  <c r="C38" i="6" s="1"/>
  <c r="K168" i="7"/>
  <c r="C45" i="6" s="1"/>
  <c r="K140" i="7"/>
  <c r="C39" i="6" s="1"/>
  <c r="G35" i="7"/>
  <c r="K29" i="7" s="1"/>
  <c r="K34" i="7" s="1"/>
  <c r="G20" i="6" s="1"/>
  <c r="G24" i="6" s="1"/>
  <c r="K175" i="7"/>
  <c r="C46" i="6" s="1"/>
  <c r="K91" i="7"/>
  <c r="C30" i="6" s="1"/>
  <c r="K119" i="7"/>
  <c r="C36" i="6" s="1"/>
  <c r="G42" i="6"/>
  <c r="G33" i="6"/>
  <c r="K126" i="7"/>
  <c r="C37" i="6" s="1"/>
  <c r="G50" i="6"/>
  <c r="K112" i="7"/>
  <c r="C35" i="6" s="1"/>
  <c r="K63" i="7"/>
  <c r="C26" i="6" s="1"/>
  <c r="K42" i="7"/>
  <c r="C21" i="6" s="1"/>
  <c r="E21" i="7"/>
  <c r="J15" i="7" s="1"/>
  <c r="J20" i="7" s="1"/>
  <c r="J21" i="7" s="1"/>
  <c r="G21" i="7"/>
  <c r="K15" i="7" s="1"/>
  <c r="K20" i="7" s="1"/>
  <c r="G15" i="6" s="1"/>
  <c r="G17" i="6" s="1"/>
  <c r="K203" i="7"/>
  <c r="E205" i="7" s="1"/>
  <c r="C44" i="6"/>
  <c r="K189" i="7"/>
  <c r="C48" i="6" s="1"/>
  <c r="E219" i="7"/>
  <c r="C56" i="6"/>
  <c r="C58" i="6" s="1"/>
  <c r="K49" i="7"/>
  <c r="C22" i="6" s="1"/>
  <c r="K70" i="7"/>
  <c r="C27" i="6" s="1"/>
  <c r="K77" i="7"/>
  <c r="C28" i="6" s="1"/>
  <c r="D143" i="1"/>
  <c r="E143" i="1"/>
  <c r="F143" i="1"/>
  <c r="G143" i="1"/>
  <c r="H143" i="1"/>
  <c r="I143" i="1"/>
  <c r="D111" i="1"/>
  <c r="E111" i="1"/>
  <c r="F111" i="1"/>
  <c r="G111" i="1"/>
  <c r="H111" i="1"/>
  <c r="I111" i="1"/>
  <c r="D74" i="1"/>
  <c r="E74" i="1"/>
  <c r="F74" i="1"/>
  <c r="G74" i="1"/>
  <c r="H74" i="1"/>
  <c r="I74" i="1"/>
  <c r="D58" i="1"/>
  <c r="E58" i="1"/>
  <c r="F58" i="1"/>
  <c r="G58" i="1"/>
  <c r="H58" i="1"/>
  <c r="I58" i="1"/>
  <c r="E42" i="1"/>
  <c r="F42" i="1"/>
  <c r="G42" i="1"/>
  <c r="H42" i="1"/>
  <c r="I42" i="1"/>
  <c r="D42" i="1"/>
  <c r="D28" i="1"/>
  <c r="E28" i="1"/>
  <c r="F28" i="1"/>
  <c r="G28" i="1"/>
  <c r="H28" i="1"/>
  <c r="I28" i="1"/>
  <c r="C42" i="6" l="1"/>
  <c r="C52" i="6"/>
  <c r="C54" i="6" s="1"/>
  <c r="C33" i="6"/>
  <c r="K35" i="7"/>
  <c r="G51" i="7" s="1"/>
  <c r="K149" i="7"/>
  <c r="I100" i="7"/>
  <c r="K21" i="7"/>
  <c r="E23" i="7" s="1"/>
  <c r="C15" i="6" s="1"/>
  <c r="C17" i="6" s="1"/>
  <c r="C20" i="6"/>
  <c r="C24" i="6" s="1"/>
  <c r="C50" i="6"/>
  <c r="G191" i="7"/>
  <c r="J70" i="7"/>
  <c r="J118" i="1" l="1"/>
  <c r="K118" i="1"/>
  <c r="L118" i="1"/>
  <c r="M118" i="1"/>
  <c r="N118" i="1"/>
  <c r="O118" i="1"/>
  <c r="J119" i="1"/>
  <c r="K119" i="1"/>
  <c r="L119" i="1"/>
  <c r="M119" i="1"/>
  <c r="N119" i="1"/>
  <c r="O119" i="1"/>
  <c r="J120" i="1"/>
  <c r="K120" i="1"/>
  <c r="L120" i="1"/>
  <c r="M120" i="1"/>
  <c r="N120" i="1"/>
  <c r="O120" i="1"/>
  <c r="J121" i="1"/>
  <c r="K121" i="1"/>
  <c r="L121" i="1"/>
  <c r="M121" i="1"/>
  <c r="N121" i="1"/>
  <c r="O121" i="1"/>
  <c r="J122" i="1"/>
  <c r="K122" i="1"/>
  <c r="L122" i="1"/>
  <c r="M122" i="1"/>
  <c r="N122" i="1"/>
  <c r="O122" i="1"/>
  <c r="J123" i="1"/>
  <c r="K123" i="1"/>
  <c r="L123" i="1"/>
  <c r="M123" i="1"/>
  <c r="N123" i="1"/>
  <c r="O123" i="1"/>
  <c r="J124" i="1"/>
  <c r="K124" i="1"/>
  <c r="L124" i="1"/>
  <c r="M124" i="1"/>
  <c r="N124" i="1"/>
  <c r="O124" i="1"/>
  <c r="J125" i="1"/>
  <c r="K125" i="1"/>
  <c r="L125" i="1"/>
  <c r="M125" i="1"/>
  <c r="N125" i="1"/>
  <c r="O125" i="1"/>
  <c r="J126" i="1"/>
  <c r="K126" i="1"/>
  <c r="L126" i="1"/>
  <c r="M126" i="1"/>
  <c r="N126" i="1"/>
  <c r="O126" i="1"/>
  <c r="J127" i="1"/>
  <c r="K127" i="1"/>
  <c r="L127" i="1"/>
  <c r="M127" i="1"/>
  <c r="N127" i="1"/>
  <c r="O127" i="1"/>
  <c r="J128" i="1"/>
  <c r="K128" i="1"/>
  <c r="L128" i="1"/>
  <c r="M128" i="1"/>
  <c r="N128" i="1"/>
  <c r="O128" i="1"/>
  <c r="J129" i="1"/>
  <c r="K129" i="1"/>
  <c r="L129" i="1"/>
  <c r="M129" i="1"/>
  <c r="N129" i="1"/>
  <c r="O129" i="1"/>
  <c r="J130" i="1"/>
  <c r="K130" i="1"/>
  <c r="L130" i="1"/>
  <c r="M130" i="1"/>
  <c r="N130" i="1"/>
  <c r="O130" i="1"/>
  <c r="J131" i="1"/>
  <c r="K131" i="1"/>
  <c r="L131" i="1"/>
  <c r="M131" i="1"/>
  <c r="N131" i="1"/>
  <c r="O131" i="1"/>
  <c r="J132" i="1"/>
  <c r="K132" i="1"/>
  <c r="L132" i="1"/>
  <c r="M132" i="1"/>
  <c r="N132" i="1"/>
  <c r="O132" i="1"/>
  <c r="J133" i="1"/>
  <c r="K133" i="1"/>
  <c r="L133" i="1"/>
  <c r="M133" i="1"/>
  <c r="N133" i="1"/>
  <c r="O133" i="1"/>
  <c r="J134" i="1"/>
  <c r="K134" i="1"/>
  <c r="L134" i="1"/>
  <c r="M134" i="1"/>
  <c r="N134" i="1"/>
  <c r="O134" i="1"/>
  <c r="J135" i="1"/>
  <c r="K135" i="1"/>
  <c r="L135" i="1"/>
  <c r="M135" i="1"/>
  <c r="N135" i="1"/>
  <c r="O135" i="1"/>
  <c r="J136" i="1"/>
  <c r="K136" i="1"/>
  <c r="L136" i="1"/>
  <c r="M136" i="1"/>
  <c r="N136" i="1"/>
  <c r="O136" i="1"/>
  <c r="J137" i="1"/>
  <c r="K137" i="1"/>
  <c r="L137" i="1"/>
  <c r="M137" i="1"/>
  <c r="N137" i="1"/>
  <c r="O137" i="1"/>
  <c r="J138" i="1"/>
  <c r="K138" i="1"/>
  <c r="L138" i="1"/>
  <c r="M138" i="1"/>
  <c r="N138" i="1"/>
  <c r="O138" i="1"/>
  <c r="J139" i="1"/>
  <c r="K139" i="1"/>
  <c r="L139" i="1"/>
  <c r="M139" i="1"/>
  <c r="N139" i="1"/>
  <c r="O139" i="1"/>
  <c r="J140" i="1"/>
  <c r="K140" i="1"/>
  <c r="L140" i="1"/>
  <c r="M140" i="1"/>
  <c r="N140" i="1"/>
  <c r="O140" i="1"/>
  <c r="J141" i="1"/>
  <c r="K141" i="1"/>
  <c r="L141" i="1"/>
  <c r="M141" i="1"/>
  <c r="N141" i="1"/>
  <c r="O141" i="1"/>
  <c r="J142" i="1"/>
  <c r="K142" i="1"/>
  <c r="L142" i="1"/>
  <c r="M142" i="1"/>
  <c r="N142" i="1"/>
  <c r="O142" i="1"/>
  <c r="O117" i="1"/>
  <c r="N117" i="1"/>
  <c r="M117" i="1"/>
  <c r="L117" i="1"/>
  <c r="K117" i="1"/>
  <c r="J117" i="1"/>
  <c r="J82" i="1"/>
  <c r="K82" i="1"/>
  <c r="L82" i="1"/>
  <c r="M82" i="1"/>
  <c r="N82" i="1"/>
  <c r="O82" i="1"/>
  <c r="J83" i="1"/>
  <c r="K83" i="1"/>
  <c r="L83" i="1"/>
  <c r="M83" i="1"/>
  <c r="N83" i="1"/>
  <c r="O83" i="1"/>
  <c r="J84" i="1"/>
  <c r="K84" i="1"/>
  <c r="L84" i="1"/>
  <c r="M84" i="1"/>
  <c r="N84" i="1"/>
  <c r="O84" i="1"/>
  <c r="J85" i="1"/>
  <c r="K85" i="1"/>
  <c r="L85" i="1"/>
  <c r="M85" i="1"/>
  <c r="N85" i="1"/>
  <c r="O85" i="1"/>
  <c r="J86" i="1"/>
  <c r="K86" i="1"/>
  <c r="L86" i="1"/>
  <c r="M86" i="1"/>
  <c r="N86" i="1"/>
  <c r="O86" i="1"/>
  <c r="J87" i="1"/>
  <c r="K87" i="1"/>
  <c r="L87" i="1"/>
  <c r="M87" i="1"/>
  <c r="N87" i="1"/>
  <c r="O87" i="1"/>
  <c r="J88" i="1"/>
  <c r="K88" i="1"/>
  <c r="L88" i="1"/>
  <c r="M88" i="1"/>
  <c r="N88" i="1"/>
  <c r="O88" i="1"/>
  <c r="J89" i="1"/>
  <c r="K89" i="1"/>
  <c r="L89" i="1"/>
  <c r="M89" i="1"/>
  <c r="N89" i="1"/>
  <c r="O89" i="1"/>
  <c r="J90" i="1"/>
  <c r="K90" i="1"/>
  <c r="L90" i="1"/>
  <c r="M90" i="1"/>
  <c r="N90" i="1"/>
  <c r="O90" i="1"/>
  <c r="J91" i="1"/>
  <c r="K91" i="1"/>
  <c r="L91" i="1"/>
  <c r="M91" i="1"/>
  <c r="N91" i="1"/>
  <c r="O91" i="1"/>
  <c r="J92" i="1"/>
  <c r="K92" i="1"/>
  <c r="L92" i="1"/>
  <c r="M92" i="1"/>
  <c r="N92" i="1"/>
  <c r="O92" i="1"/>
  <c r="J93" i="1"/>
  <c r="K93" i="1"/>
  <c r="L93" i="1"/>
  <c r="M93" i="1"/>
  <c r="N93" i="1"/>
  <c r="O93" i="1"/>
  <c r="J94" i="1"/>
  <c r="K94" i="1"/>
  <c r="L94" i="1"/>
  <c r="M94" i="1"/>
  <c r="N94" i="1"/>
  <c r="O94" i="1"/>
  <c r="J95" i="1"/>
  <c r="K95" i="1"/>
  <c r="L95" i="1"/>
  <c r="M95" i="1"/>
  <c r="N95" i="1"/>
  <c r="O95" i="1"/>
  <c r="J96" i="1"/>
  <c r="K96" i="1"/>
  <c r="L96" i="1"/>
  <c r="M96" i="1"/>
  <c r="N96" i="1"/>
  <c r="O96" i="1"/>
  <c r="J97" i="1"/>
  <c r="K97" i="1"/>
  <c r="L97" i="1"/>
  <c r="M97" i="1"/>
  <c r="N97" i="1"/>
  <c r="O97" i="1"/>
  <c r="J98" i="1"/>
  <c r="K98" i="1"/>
  <c r="L98" i="1"/>
  <c r="M98" i="1"/>
  <c r="N98" i="1"/>
  <c r="O98" i="1"/>
  <c r="J99" i="1"/>
  <c r="K99" i="1"/>
  <c r="L99" i="1"/>
  <c r="M99" i="1"/>
  <c r="N99" i="1"/>
  <c r="O99" i="1"/>
  <c r="J100" i="1"/>
  <c r="K100" i="1"/>
  <c r="L100" i="1"/>
  <c r="M100" i="1"/>
  <c r="N100" i="1"/>
  <c r="O100" i="1"/>
  <c r="J101" i="1"/>
  <c r="K101" i="1"/>
  <c r="L101" i="1"/>
  <c r="M101" i="1"/>
  <c r="N101" i="1"/>
  <c r="O101" i="1"/>
  <c r="J102" i="1"/>
  <c r="K102" i="1"/>
  <c r="L102" i="1"/>
  <c r="M102" i="1"/>
  <c r="N102" i="1"/>
  <c r="O102" i="1"/>
  <c r="J103" i="1"/>
  <c r="K103" i="1"/>
  <c r="L103" i="1"/>
  <c r="M103" i="1"/>
  <c r="N103" i="1"/>
  <c r="O103" i="1"/>
  <c r="J104" i="1"/>
  <c r="K104" i="1"/>
  <c r="L104" i="1"/>
  <c r="M104" i="1"/>
  <c r="N104" i="1"/>
  <c r="O104" i="1"/>
  <c r="J105" i="1"/>
  <c r="K105" i="1"/>
  <c r="L105" i="1"/>
  <c r="M105" i="1"/>
  <c r="N105" i="1"/>
  <c r="O105" i="1"/>
  <c r="J106" i="1"/>
  <c r="K106" i="1"/>
  <c r="L106" i="1"/>
  <c r="M106" i="1"/>
  <c r="N106" i="1"/>
  <c r="O106" i="1"/>
  <c r="J107" i="1"/>
  <c r="K107" i="1"/>
  <c r="L107" i="1"/>
  <c r="M107" i="1"/>
  <c r="N107" i="1"/>
  <c r="O107" i="1"/>
  <c r="J108" i="1"/>
  <c r="K108" i="1"/>
  <c r="L108" i="1"/>
  <c r="M108" i="1"/>
  <c r="N108" i="1"/>
  <c r="O108" i="1"/>
  <c r="J109" i="1"/>
  <c r="K109" i="1"/>
  <c r="L109" i="1"/>
  <c r="M109" i="1"/>
  <c r="N109" i="1"/>
  <c r="O109" i="1"/>
  <c r="J110" i="1"/>
  <c r="K110" i="1"/>
  <c r="L110" i="1"/>
  <c r="M110" i="1"/>
  <c r="N110" i="1"/>
  <c r="O110" i="1"/>
  <c r="O81" i="1"/>
  <c r="N81" i="1"/>
  <c r="M81" i="1"/>
  <c r="L81" i="1"/>
  <c r="K81" i="1"/>
  <c r="J81" i="1"/>
  <c r="J65" i="1"/>
  <c r="K65" i="1"/>
  <c r="L65" i="1"/>
  <c r="M65" i="1"/>
  <c r="N65" i="1"/>
  <c r="O65" i="1"/>
  <c r="J66" i="1"/>
  <c r="K66" i="1"/>
  <c r="L66" i="1"/>
  <c r="M66" i="1"/>
  <c r="N66" i="1"/>
  <c r="O66" i="1"/>
  <c r="J67" i="1"/>
  <c r="K67" i="1"/>
  <c r="L67" i="1"/>
  <c r="M67" i="1"/>
  <c r="N67" i="1"/>
  <c r="O67" i="1"/>
  <c r="J68" i="1"/>
  <c r="K68" i="1"/>
  <c r="L68" i="1"/>
  <c r="M68" i="1"/>
  <c r="N68" i="1"/>
  <c r="O68" i="1"/>
  <c r="J69" i="1"/>
  <c r="K69" i="1"/>
  <c r="L69" i="1"/>
  <c r="M69" i="1"/>
  <c r="N69" i="1"/>
  <c r="O69" i="1"/>
  <c r="J70" i="1"/>
  <c r="K70" i="1"/>
  <c r="L70" i="1"/>
  <c r="M70" i="1"/>
  <c r="N70" i="1"/>
  <c r="O70" i="1"/>
  <c r="J71" i="1"/>
  <c r="K71" i="1"/>
  <c r="L71" i="1"/>
  <c r="M71" i="1"/>
  <c r="N71" i="1"/>
  <c r="O71" i="1"/>
  <c r="J72" i="1"/>
  <c r="K72" i="1"/>
  <c r="L72" i="1"/>
  <c r="M72" i="1"/>
  <c r="N72" i="1"/>
  <c r="O72" i="1"/>
  <c r="J73" i="1"/>
  <c r="K73" i="1"/>
  <c r="L73" i="1"/>
  <c r="M73" i="1"/>
  <c r="N73" i="1"/>
  <c r="O73" i="1"/>
  <c r="O64" i="1"/>
  <c r="N64" i="1"/>
  <c r="M64" i="1"/>
  <c r="L64" i="1"/>
  <c r="K64" i="1"/>
  <c r="J64" i="1"/>
  <c r="J49" i="1"/>
  <c r="K49" i="1"/>
  <c r="L49" i="1"/>
  <c r="M49" i="1"/>
  <c r="N49" i="1"/>
  <c r="O49" i="1"/>
  <c r="J50" i="1"/>
  <c r="K50" i="1"/>
  <c r="L50" i="1"/>
  <c r="M50" i="1"/>
  <c r="N50" i="1"/>
  <c r="O50" i="1"/>
  <c r="J51" i="1"/>
  <c r="K51" i="1"/>
  <c r="L51" i="1"/>
  <c r="M51" i="1"/>
  <c r="N51" i="1"/>
  <c r="O51" i="1"/>
  <c r="J52" i="1"/>
  <c r="K52" i="1"/>
  <c r="L52" i="1"/>
  <c r="M52" i="1"/>
  <c r="N52" i="1"/>
  <c r="O52" i="1"/>
  <c r="J53" i="1"/>
  <c r="K53" i="1"/>
  <c r="L53" i="1"/>
  <c r="M53" i="1"/>
  <c r="N53" i="1"/>
  <c r="O53" i="1"/>
  <c r="J54" i="1"/>
  <c r="K54" i="1"/>
  <c r="L54" i="1"/>
  <c r="M54" i="1"/>
  <c r="N54" i="1"/>
  <c r="O54" i="1"/>
  <c r="J55" i="1"/>
  <c r="K55" i="1"/>
  <c r="L55" i="1"/>
  <c r="M55" i="1"/>
  <c r="N55" i="1"/>
  <c r="O55" i="1"/>
  <c r="J56" i="1"/>
  <c r="K56" i="1"/>
  <c r="L56" i="1"/>
  <c r="M56" i="1"/>
  <c r="N56" i="1"/>
  <c r="O56" i="1"/>
  <c r="J57" i="1"/>
  <c r="K57" i="1"/>
  <c r="L57" i="1"/>
  <c r="M57" i="1"/>
  <c r="N57" i="1"/>
  <c r="O57" i="1"/>
  <c r="O48" i="1"/>
  <c r="N48" i="1"/>
  <c r="M48" i="1"/>
  <c r="L48" i="1"/>
  <c r="K48" i="1"/>
  <c r="J48" i="1"/>
  <c r="C41" i="1"/>
  <c r="O41" i="1"/>
  <c r="N41" i="1"/>
  <c r="M41" i="1"/>
  <c r="L41" i="1"/>
  <c r="K41" i="1"/>
  <c r="J41" i="1"/>
  <c r="J35" i="1"/>
  <c r="K35" i="1"/>
  <c r="L35" i="1"/>
  <c r="M35" i="1"/>
  <c r="N35" i="1"/>
  <c r="O35" i="1"/>
  <c r="J36" i="1"/>
  <c r="K36" i="1"/>
  <c r="L36" i="1"/>
  <c r="M36" i="1"/>
  <c r="N36" i="1"/>
  <c r="O36" i="1"/>
  <c r="J37" i="1"/>
  <c r="K37" i="1"/>
  <c r="L37" i="1"/>
  <c r="M37" i="1"/>
  <c r="N37" i="1"/>
  <c r="O37" i="1"/>
  <c r="J38" i="1"/>
  <c r="K38" i="1"/>
  <c r="L38" i="1"/>
  <c r="M38" i="1"/>
  <c r="N38" i="1"/>
  <c r="O38" i="1"/>
  <c r="J39" i="1"/>
  <c r="K39" i="1"/>
  <c r="L39" i="1"/>
  <c r="M39" i="1"/>
  <c r="N39" i="1"/>
  <c r="O39" i="1"/>
  <c r="J40" i="1"/>
  <c r="K40" i="1"/>
  <c r="L40" i="1"/>
  <c r="M40" i="1"/>
  <c r="N40" i="1"/>
  <c r="O40" i="1"/>
  <c r="O34" i="1"/>
  <c r="N34" i="1"/>
  <c r="M34" i="1"/>
  <c r="L34" i="1"/>
  <c r="K34" i="1"/>
  <c r="J34" i="1"/>
  <c r="J24" i="1"/>
  <c r="K24" i="1"/>
  <c r="L24" i="1"/>
  <c r="M24" i="1"/>
  <c r="N24" i="1"/>
  <c r="O24" i="1"/>
  <c r="J25" i="1"/>
  <c r="K25" i="1"/>
  <c r="L25" i="1"/>
  <c r="M25" i="1"/>
  <c r="N25" i="1"/>
  <c r="O25" i="1"/>
  <c r="J26" i="1"/>
  <c r="K26" i="1"/>
  <c r="L26" i="1"/>
  <c r="M26" i="1"/>
  <c r="N26" i="1"/>
  <c r="O26" i="1"/>
  <c r="J27" i="1"/>
  <c r="K27" i="1"/>
  <c r="L27" i="1"/>
  <c r="M27" i="1"/>
  <c r="N27" i="1"/>
  <c r="O27" i="1"/>
  <c r="O23" i="1"/>
  <c r="N23" i="1"/>
  <c r="M23" i="1"/>
  <c r="L23" i="1"/>
  <c r="K23" i="1"/>
  <c r="J23" i="1"/>
  <c r="O15" i="1"/>
  <c r="N15" i="1"/>
  <c r="M15" i="1"/>
  <c r="L15" i="1"/>
  <c r="K15" i="1"/>
  <c r="J15"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17"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81" i="1"/>
  <c r="C68" i="1"/>
  <c r="C53" i="1"/>
  <c r="C52" i="1"/>
  <c r="C67" i="1"/>
  <c r="C66" i="1"/>
  <c r="C73" i="1"/>
  <c r="C72" i="1"/>
  <c r="C70" i="1"/>
  <c r="C71" i="1"/>
  <c r="C69" i="1"/>
  <c r="C65" i="1"/>
  <c r="C64" i="1"/>
  <c r="C57" i="1"/>
  <c r="C56" i="1"/>
  <c r="C55" i="1"/>
  <c r="C54" i="1"/>
  <c r="C51" i="1"/>
  <c r="C50" i="1"/>
  <c r="C49" i="1"/>
  <c r="C48" i="1"/>
  <c r="C35" i="1"/>
  <c r="C37" i="1"/>
  <c r="C36" i="1"/>
  <c r="C34" i="1"/>
  <c r="C40" i="1"/>
  <c r="C39" i="1"/>
  <c r="C38" i="1"/>
  <c r="C24" i="1"/>
  <c r="C27" i="1"/>
  <c r="C26" i="1"/>
  <c r="C25" i="1"/>
  <c r="C23" i="1"/>
  <c r="C15" i="1"/>
  <c r="P123" i="1" l="1"/>
  <c r="P139" i="1"/>
  <c r="P135" i="1"/>
  <c r="P132" i="1"/>
  <c r="N143" i="1"/>
  <c r="P131" i="1"/>
  <c r="P129" i="1"/>
  <c r="P127" i="1"/>
  <c r="P138" i="1"/>
  <c r="P48" i="1"/>
  <c r="P119" i="1"/>
  <c r="P118" i="1"/>
  <c r="P107" i="1"/>
  <c r="P95" i="1"/>
  <c r="O111" i="1"/>
  <c r="P122" i="1"/>
  <c r="C111" i="1"/>
  <c r="P64" i="1"/>
  <c r="P91" i="1"/>
  <c r="K143" i="1"/>
  <c r="P141" i="1"/>
  <c r="C143" i="1"/>
  <c r="P23" i="1"/>
  <c r="P34" i="1"/>
  <c r="J111" i="1"/>
  <c r="N111" i="1"/>
  <c r="P99" i="1"/>
  <c r="M143" i="1"/>
  <c r="P142" i="1"/>
  <c r="P136" i="1"/>
  <c r="P133" i="1"/>
  <c r="P126" i="1"/>
  <c r="P120" i="1"/>
  <c r="P81" i="1"/>
  <c r="K111" i="1"/>
  <c r="P103" i="1"/>
  <c r="P83" i="1"/>
  <c r="P117" i="1"/>
  <c r="J143" i="1"/>
  <c r="C28" i="1"/>
  <c r="L111" i="1"/>
  <c r="P87" i="1"/>
  <c r="O143" i="1"/>
  <c r="P134" i="1"/>
  <c r="P128" i="1"/>
  <c r="P125" i="1"/>
  <c r="M111" i="1"/>
  <c r="L143" i="1"/>
  <c r="P140" i="1"/>
  <c r="P137" i="1"/>
  <c r="P130" i="1"/>
  <c r="P124" i="1"/>
  <c r="P121" i="1"/>
  <c r="N74" i="1"/>
  <c r="J74" i="1"/>
  <c r="P108" i="1"/>
  <c r="P106" i="1"/>
  <c r="P101" i="1"/>
  <c r="P92" i="1"/>
  <c r="P90" i="1"/>
  <c r="P85" i="1"/>
  <c r="M74" i="1"/>
  <c r="P104" i="1"/>
  <c r="P102" i="1"/>
  <c r="P97" i="1"/>
  <c r="P88" i="1"/>
  <c r="P86" i="1"/>
  <c r="P72" i="1"/>
  <c r="P70" i="1"/>
  <c r="P68" i="1"/>
  <c r="L74" i="1"/>
  <c r="P109" i="1"/>
  <c r="P100" i="1"/>
  <c r="P98" i="1"/>
  <c r="P93" i="1"/>
  <c r="P84" i="1"/>
  <c r="P82" i="1"/>
  <c r="C58" i="1"/>
  <c r="C74" i="1"/>
  <c r="P73" i="1"/>
  <c r="O74" i="1"/>
  <c r="K74" i="1"/>
  <c r="P110" i="1"/>
  <c r="P105" i="1"/>
  <c r="P96" i="1"/>
  <c r="P94" i="1"/>
  <c r="P89" i="1"/>
  <c r="K58" i="1"/>
  <c r="J58" i="1"/>
  <c r="P66" i="1"/>
  <c r="P54" i="1"/>
  <c r="M58" i="1"/>
  <c r="P71" i="1"/>
  <c r="P65" i="1"/>
  <c r="O58" i="1"/>
  <c r="N58" i="1"/>
  <c r="P69" i="1"/>
  <c r="P50" i="1"/>
  <c r="L58" i="1"/>
  <c r="P67" i="1"/>
  <c r="P27" i="1"/>
  <c r="P36" i="1"/>
  <c r="M42" i="1"/>
  <c r="P56" i="1"/>
  <c r="C42" i="1"/>
  <c r="M28" i="1"/>
  <c r="L42" i="1"/>
  <c r="P57" i="1"/>
  <c r="P52" i="1"/>
  <c r="P25" i="1"/>
  <c r="O42" i="1"/>
  <c r="K42" i="1"/>
  <c r="P55" i="1"/>
  <c r="P53" i="1"/>
  <c r="P40" i="1"/>
  <c r="N42" i="1"/>
  <c r="J42" i="1"/>
  <c r="P51" i="1"/>
  <c r="P49" i="1"/>
  <c r="P26" i="1"/>
  <c r="O28" i="1"/>
  <c r="P24" i="1"/>
  <c r="K28" i="1"/>
  <c r="P38" i="1"/>
  <c r="N28" i="1"/>
  <c r="J28" i="1"/>
  <c r="P41" i="1"/>
  <c r="P39" i="1"/>
  <c r="L28" i="1"/>
  <c r="P37" i="1"/>
  <c r="P35" i="1"/>
  <c r="P15" i="1"/>
  <c r="P16" i="1" s="1"/>
  <c r="P28" i="1" l="1"/>
  <c r="P42" i="1"/>
  <c r="P143" i="1"/>
  <c r="P74" i="1"/>
  <c r="P111" i="1"/>
  <c r="P58" i="1"/>
</calcChain>
</file>

<file path=xl/sharedStrings.xml><?xml version="1.0" encoding="utf-8"?>
<sst xmlns="http://schemas.openxmlformats.org/spreadsheetml/2006/main" count="718" uniqueCount="181">
  <si>
    <t>Region</t>
  </si>
  <si>
    <t>Description</t>
  </si>
  <si>
    <t>County, Unitary Authority, District Council</t>
  </si>
  <si>
    <t>Total Links</t>
  </si>
  <si>
    <t>3.5 MHz</t>
  </si>
  <si>
    <t>7 MHz</t>
  </si>
  <si>
    <t>14 MHz</t>
  </si>
  <si>
    <t>28 MHz</t>
  </si>
  <si>
    <t>56 MHz</t>
  </si>
  <si>
    <t>112 MHz</t>
  </si>
  <si>
    <t>Total Weighted Links</t>
  </si>
  <si>
    <t>Region sub-set</t>
  </si>
  <si>
    <t>Greater London</t>
  </si>
  <si>
    <t>Greater London Authority</t>
  </si>
  <si>
    <t>A</t>
  </si>
  <si>
    <t>B</t>
  </si>
  <si>
    <t>Greater Manchester, Merseyside and Cheshire</t>
  </si>
  <si>
    <t>Greater Manchester</t>
  </si>
  <si>
    <t>Cheshire</t>
  </si>
  <si>
    <t>Cheshire County</t>
  </si>
  <si>
    <t>Halton</t>
  </si>
  <si>
    <t>Warrington</t>
  </si>
  <si>
    <t>Merseyside</t>
  </si>
  <si>
    <t>C</t>
  </si>
  <si>
    <t>West Midlands, Warwickshire, Staffordshire, Worcestershire, Shropshire and Herefordshire</t>
  </si>
  <si>
    <t>West Midlands</t>
  </si>
  <si>
    <t>Warwickshire</t>
  </si>
  <si>
    <t>Warwickshire County</t>
  </si>
  <si>
    <t>Staffordshire</t>
  </si>
  <si>
    <t>Staffordshire County</t>
  </si>
  <si>
    <t>City of Stoke-on-Trent</t>
  </si>
  <si>
    <t>Worcestershire</t>
  </si>
  <si>
    <t>Shropshire</t>
  </si>
  <si>
    <t>Worcestershire County</t>
  </si>
  <si>
    <t>Shropshire County</t>
  </si>
  <si>
    <t>Telford and Wrekin</t>
  </si>
  <si>
    <t>I</t>
  </si>
  <si>
    <t>East Riding of Yorkshire, North Yorkshire, South Yorkshire, West
Yorkshire and the areas of North Lincolnshire and North-east
Lincolnshire District Councils</t>
  </si>
  <si>
    <t>East Riding of Yorkshire</t>
  </si>
  <si>
    <t>City of Kingston upon Hull</t>
  </si>
  <si>
    <t>North Yorkshire</t>
  </si>
  <si>
    <t>North Yorkshire County</t>
  </si>
  <si>
    <t>York</t>
  </si>
  <si>
    <t>South Yorkshire</t>
  </si>
  <si>
    <t>West Yorkshire</t>
  </si>
  <si>
    <t>North Lincolnshire District Council</t>
  </si>
  <si>
    <t>North Lincolnshire</t>
  </si>
  <si>
    <t>North-east Lincolnshire District Council</t>
  </si>
  <si>
    <t>North-east Lincolnshire</t>
  </si>
  <si>
    <t>J</t>
  </si>
  <si>
    <t>Tyne and Wear, Durham, Northumberland, Cumbria and
Lancashire</t>
  </si>
  <si>
    <t>Tyne and Wear</t>
  </si>
  <si>
    <t>Durham</t>
  </si>
  <si>
    <t>Durham County</t>
  </si>
  <si>
    <t>Northumberland</t>
  </si>
  <si>
    <t>Northumberland County</t>
  </si>
  <si>
    <t>Cumbria</t>
  </si>
  <si>
    <t>Cumbria County</t>
  </si>
  <si>
    <t>Lancashire</t>
  </si>
  <si>
    <t>Lancashire County</t>
  </si>
  <si>
    <t>Blackburn with Darwen</t>
  </si>
  <si>
    <t>Blackpool</t>
  </si>
  <si>
    <t>Darlington</t>
  </si>
  <si>
    <t>Hartlepool</t>
  </si>
  <si>
    <t>Middlesbrough</t>
  </si>
  <si>
    <t>Redcar and Cleveland</t>
  </si>
  <si>
    <t>Stockton-on-Tees</t>
  </si>
  <si>
    <t>L</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</si>
  <si>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</si>
  <si>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</si>
  <si>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</si>
  <si>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</si>
  <si>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</si>
  <si>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</si>
  <si>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</si>
  <si>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</si>
  <si>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</si>
  <si>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</si>
  <si>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</si>
  <si>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</si>
  <si>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</si>
  <si>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</si>
  <si>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</si>
  <si>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</si>
  <si>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</si>
  <si>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</si>
  <si>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</si>
  <si>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</si>
  <si>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an Iar</t>
  </si>
  <si>
    <t>North Ayrshire</t>
  </si>
  <si>
    <t>North Lanarkshire</t>
  </si>
  <si>
    <t>Perth and Kinross</t>
  </si>
  <si>
    <t>Renfrewshire</t>
  </si>
  <si>
    <t>Scottish Borders</t>
  </si>
  <si>
    <t>South Ayrshire</t>
  </si>
  <si>
    <t>South Lanarkshire</t>
  </si>
  <si>
    <t>Stirling</t>
  </si>
  <si>
    <t>West Dunbartonshire</t>
  </si>
  <si>
    <t>West Lothian</t>
  </si>
  <si>
    <t>N</t>
  </si>
  <si>
    <t>Northern Ireland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</si>
  <si>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</si>
  <si>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</si>
  <si>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</si>
  <si>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</si>
  <si>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</si>
  <si>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</si>
  <si>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</si>
  <si>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</si>
  <si>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</si>
  <si>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</si>
  <si>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</si>
  <si>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</si>
  <si>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</si>
  <si>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</si>
  <si>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</si>
  <si>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</si>
  <si>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</si>
  <si>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</si>
  <si>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</si>
  <si>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</si>
  <si>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</si>
  <si>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</si>
  <si>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</si>
  <si>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</si>
  <si>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</si>
  <si>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</si>
  <si>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Bandwidth (MHz)</t>
  </si>
  <si>
    <t>Weighting Factor</t>
  </si>
  <si>
    <t>TOTAL</t>
  </si>
  <si>
    <t>Herefordshire</t>
  </si>
  <si>
    <t>County of Herefordshire</t>
  </si>
  <si>
    <t>Number of Fixed Links in UK</t>
  </si>
  <si>
    <t>Weighted Number of Fixed Links by Bandwidth</t>
  </si>
  <si>
    <t>Total</t>
  </si>
  <si>
    <t>Number of Fixed Links in Region</t>
  </si>
  <si>
    <t>Proportion of total weighted fixed links</t>
  </si>
  <si>
    <t>Fee for Region</t>
  </si>
  <si>
    <t>National Rate Fee x Proportion of total weighted fixed links</t>
  </si>
  <si>
    <t>Convert fee to 2 x 1 MHz</t>
  </si>
  <si>
    <t>Fee for Region / 112 MHz</t>
  </si>
  <si>
    <t>Weighted Number of Fixed Links by Bandwidth (Region B) / Weighted Number of Fixed Links by Bandwidth (Total)</t>
  </si>
  <si>
    <t>Weighted Number of Fixed Links by Bandwidth (Region C) / Weighted Number of Fixed Links by Bandwidth (Total)</t>
  </si>
  <si>
    <t>Weighted Number of Fixed Links by Bandwidth (Region I) / Weighted Number of Fixed Links by Bandwidth (Total)</t>
  </si>
  <si>
    <t>Weighted Number of Fixed Links by Bandwidth (Region J) / Weighted Number of Fixed Links by Bandwidth (Total)</t>
  </si>
  <si>
    <t>Weighted Number of Fixed Links by Bandwidth (Region N) / Weighted Number of Fixed Links by Bandwidth (Total)</t>
  </si>
  <si>
    <t>National Fee</t>
  </si>
  <si>
    <t>Region Sub-set</t>
  </si>
  <si>
    <t>Original</t>
  </si>
  <si>
    <t>Revised</t>
  </si>
  <si>
    <t>Fee Calculation for Region</t>
  </si>
  <si>
    <t>Region Total:</t>
  </si>
  <si>
    <t>Greater Manchester + Merseyside + Cheshire</t>
  </si>
  <si>
    <t>West Midlands + Warwickshire + Staffordshire + Worcestershire + Shropshire + Herefordshire</t>
  </si>
  <si>
    <t>North East Lincolnshire</t>
  </si>
  <si>
    <t>East Riding of Yorkshire + North Yorkshire + South Yorkshire + West Yorkshire + North Lincolnshire + North-east Lincolnshire District Councils</t>
  </si>
  <si>
    <t>Tyne and Wear + Durham + Northumberland + Cumbria + Lancashire</t>
  </si>
  <si>
    <t>Weighted Number of Fixed Links by Bandwidth (Region A) / Weighted Number of Fixed Links by Bandwidth (Total)</t>
  </si>
  <si>
    <t>Weighted Number of Fixed Links by Bandwidth (Region L / Weighted Number of Fixed Links by Bandwidth (Total)</t>
  </si>
  <si>
    <t>Content</t>
  </si>
  <si>
    <t>Fixed Links per region</t>
  </si>
  <si>
    <t>Weighted Fixed Links per region</t>
  </si>
  <si>
    <t>Region A</t>
  </si>
  <si>
    <t>Region B</t>
  </si>
  <si>
    <t>Region C</t>
  </si>
  <si>
    <t>Region I</t>
  </si>
  <si>
    <t>Region J</t>
  </si>
  <si>
    <t>Region L</t>
  </si>
  <si>
    <t>Region N</t>
  </si>
  <si>
    <t>Revised Fee summary for each region per 2 x 1 MHz</t>
  </si>
  <si>
    <t>Revised Fee summary for each region</t>
  </si>
  <si>
    <t>Fixed Links - Region A: Greater London</t>
  </si>
  <si>
    <t>Fixed Links - Region B: Greater Manchester, Merseyside and Cheshire</t>
  </si>
  <si>
    <t>Fixed Links - Region C: West Midlands, Warwickshire, Staffordshire, Worcestershire, Shropshire and Herefordshire</t>
  </si>
  <si>
    <t>Fixed Links - Region J: Tyne and Wear, Durham, Northumberland, Cumbria and Lancashire</t>
  </si>
  <si>
    <t>Fixed Links - Region I: East Riding of Yorkshire, North Yorkshire, South Yorkshire, West Yorkshire and the areas of North Lincolnshire and North-east Lincolnshire District Councils</t>
  </si>
  <si>
    <t>Fixed Links - Region L: Scotland</t>
  </si>
  <si>
    <t>Fixed Links - Region N: Northern Ireland</t>
  </si>
  <si>
    <t>UK Fixed Link</t>
  </si>
  <si>
    <t>The Link Data worksheet identifies the number of link transmitters and weighted link transmitters in each of the regions.  Items highlighted in red show where figures have been revised.</t>
  </si>
  <si>
    <t>The Fee Calculations by Region worksheet takes the number of link transmitters in each region and shows how the fee for each region is derived.  Again revised figures are highlighted in 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</si>
</sst>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0.000000"/>
    <numFmt numFmtId="165" formatCode="&quot;£&quot;#,##0.00"/>
  </numFmts>
  <fonts count="27"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sz val="11"/>
      <name val="Arial"/>
      <family val="2"/>
      <scheme val="minor"/>
    </font>
    <font>
      <b/>
      <u/>
      <sz val="11"/>
      <color theme="1"/>
      <name val="Arial"/>
      <family val="2"/>
      <scheme val="minor"/>
    </font>
    <font>
      <b/>
      <sz val="11"/>
      <name val="Arial"/>
      <family val="2"/>
      <scheme val="minor"/>
    </font>
    <font>
      <sz val="11"/>
      <color theme="1"/>
      <name val="Arial"/>
      <family val="2"/>
    </font>
    <font>
      <sz val="11"/>
      <name val="Arial"/>
      <family val="2"/>
    </font>
    <font>
      <b/>
      <sz val="11"/>
      <color rgb="FF642566"/>
      <name val="Arial"/>
      <family val="2"/>
      <scheme val="minor"/>
    </font>
    <font>
      <sz val="11"/>
      <color rgb="FF642566"/>
      <name val="Arial"/>
      <family val="2"/>
      <scheme val="minor"/>
    </font>
    <font>
      <i/>
      <sz val="11"/>
      <color theme="1"/>
      <name val="Arial"/>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2"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642566"/>
        <bgColor indexed="64"/>
      </patternFill>
    </fill>
    <fill>
      <patternFill patternType="solid">
        <fgColor rgb="FFA9CF38"/>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6">
    <xf numFmtId="0" fontId="0" fillId="0" borderId="0" xfId="0"/>
    <xf numFmtId="0" fontId="0" fillId="0" borderId="0" xfId="0" applyAlignment="1">
      <alignment horizontal="center"/>
    </xf>
    <xf numFmtId="0" fontId="0" fillId="0" borderId="0" xfId="0" applyAlignment="1">
      <alignment horizontal="center" vertical="center"/>
    </xf>
    <xf numFmtId="0" fontId="19" fillId="0" borderId="0" xfId="0" applyFont="1" applyAlignment="1">
      <alignment horizontal="center" vertical="center"/>
    </xf>
    <xf numFmtId="0" fontId="0" fillId="0" borderId="0" xfId="0" applyAlignment="1">
      <alignment horizontal="left" vertical="center"/>
    </xf>
    <xf numFmtId="0" fontId="20" fillId="0" borderId="0" xfId="0" applyFont="1" applyAlignment="1">
      <alignment horizontal="center" vertical="center"/>
    </xf>
    <xf numFmtId="0" fontId="14" fillId="0" borderId="0" xfId="0" applyFont="1" applyAlignment="1">
      <alignment horizontal="center" vertical="center"/>
    </xf>
    <xf numFmtId="0" fontId="0" fillId="38" borderId="14" xfId="0" applyFill="1" applyBorder="1" applyAlignment="1">
      <alignment horizontal="center"/>
    </xf>
    <xf numFmtId="0" fontId="0" fillId="0" borderId="15" xfId="0" applyBorder="1" applyAlignment="1">
      <alignment horizontal="center"/>
    </xf>
    <xf numFmtId="0" fontId="16" fillId="0" borderId="15" xfId="0" applyFont="1" applyBorder="1" applyAlignment="1">
      <alignment horizontal="center" wrapText="1"/>
    </xf>
    <xf numFmtId="0" fontId="0" fillId="0" borderId="19" xfId="0" applyBorder="1" applyAlignment="1">
      <alignment horizontal="center"/>
    </xf>
    <xf numFmtId="0" fontId="16" fillId="0" borderId="14" xfId="0" applyFont="1" applyBorder="1" applyAlignment="1">
      <alignment horizontal="center" vertical="center"/>
    </xf>
    <xf numFmtId="0" fontId="0" fillId="0" borderId="0" xfId="0"/>
    <xf numFmtId="0" fontId="16" fillId="0" borderId="0" xfId="0" applyFont="1" applyAlignment="1">
      <alignment horizontal="center" vertical="center"/>
    </xf>
    <xf numFmtId="0" fontId="14" fillId="0" borderId="0" xfId="0" applyFont="1" applyBorder="1" applyAlignment="1">
      <alignment horizontal="center"/>
    </xf>
    <xf numFmtId="0" fontId="0" fillId="33" borderId="17" xfId="0" applyFill="1" applyBorder="1" applyAlignment="1">
      <alignment horizontal="center"/>
    </xf>
    <xf numFmtId="0" fontId="0" fillId="36" borderId="17" xfId="0" applyFill="1" applyBorder="1" applyAlignment="1">
      <alignment horizontal="center"/>
    </xf>
    <xf numFmtId="0" fontId="0" fillId="37" borderId="17" xfId="0" applyFill="1" applyBorder="1" applyAlignment="1">
      <alignment horizontal="center"/>
    </xf>
    <xf numFmtId="0" fontId="0" fillId="35" borderId="17" xfId="0" applyFill="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17" fillId="34" borderId="17" xfId="0" applyFont="1" applyFill="1" applyBorder="1" applyAlignment="1">
      <alignment horizontal="center"/>
    </xf>
    <xf numFmtId="0" fontId="0" fillId="0" borderId="0" xfId="0" applyFill="1" applyBorder="1" applyAlignment="1">
      <alignment horizontal="center" vertical="center"/>
    </xf>
    <xf numFmtId="0" fontId="16" fillId="0" borderId="19" xfId="0" applyFont="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xf numFmtId="0" fontId="0" fillId="0" borderId="17" xfId="0" applyBorder="1" applyAlignment="1">
      <alignment horizontal="center"/>
    </xf>
    <xf numFmtId="0" fontId="0" fillId="0" borderId="22" xfId="0" applyBorder="1" applyAlignment="1">
      <alignment horizontal="center" vertical="center"/>
    </xf>
    <xf numFmtId="0" fontId="0" fillId="0" borderId="22" xfId="0" applyFill="1" applyBorder="1" applyAlignment="1">
      <alignment horizontal="center" vertical="center"/>
    </xf>
    <xf numFmtId="0" fontId="0" fillId="38" borderId="22" xfId="0" applyFill="1" applyBorder="1" applyAlignment="1">
      <alignment horizontal="center"/>
    </xf>
    <xf numFmtId="0" fontId="0" fillId="33" borderId="22" xfId="0" applyFill="1" applyBorder="1" applyAlignment="1">
      <alignment horizontal="center"/>
    </xf>
    <xf numFmtId="0" fontId="0" fillId="37" borderId="22" xfId="0" applyFill="1" applyBorder="1" applyAlignment="1">
      <alignment horizontal="center"/>
    </xf>
    <xf numFmtId="0" fontId="0" fillId="35" borderId="22" xfId="0" applyFill="1" applyBorder="1" applyAlignment="1">
      <alignment horizontal="center"/>
    </xf>
    <xf numFmtId="0" fontId="0" fillId="36" borderId="22" xfId="0" applyFill="1" applyBorder="1" applyAlignment="1">
      <alignment horizontal="center"/>
    </xf>
    <xf numFmtId="0" fontId="17" fillId="34" borderId="22" xfId="0" applyFont="1" applyFill="1" applyBorder="1" applyAlignment="1">
      <alignment horizontal="center"/>
    </xf>
    <xf numFmtId="0" fontId="16" fillId="0" borderId="10" xfId="0" applyFont="1" applyBorder="1" applyAlignment="1">
      <alignment horizontal="center" vertical="center"/>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7" xfId="0" applyBorder="1" applyAlignment="1">
      <alignment horizontal="center" vertical="center"/>
    </xf>
    <xf numFmtId="0" fontId="0" fillId="0" borderId="13" xfId="0" applyBorder="1" applyAlignment="1">
      <alignment horizontal="center" vertical="center"/>
    </xf>
    <xf numFmtId="165" fontId="16" fillId="40" borderId="11" xfId="0" applyNumberFormat="1" applyFont="1" applyFill="1" applyBorder="1"/>
    <xf numFmtId="0" fontId="16" fillId="0" borderId="0" xfId="0" applyFont="1" applyBorder="1"/>
    <xf numFmtId="165" fontId="16" fillId="0" borderId="0" xfId="0" applyNumberFormat="1" applyFont="1" applyFill="1" applyBorder="1"/>
    <xf numFmtId="165" fontId="16" fillId="39" borderId="10" xfId="0" applyNumberFormat="1" applyFont="1" applyFill="1" applyBorder="1" applyAlignment="1">
      <alignment horizontal="center" vertical="center"/>
    </xf>
    <xf numFmtId="165" fontId="16" fillId="40" borderId="10"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ont="1" applyBorder="1" applyAlignment="1">
      <alignment horizontal="center" vertical="center"/>
    </xf>
    <xf numFmtId="0" fontId="16" fillId="0" borderId="16" xfId="0" applyFont="1" applyBorder="1" applyAlignment="1">
      <alignment vertical="center"/>
    </xf>
    <xf numFmtId="165" fontId="16" fillId="40" borderId="11" xfId="0" applyNumberFormat="1" applyFont="1" applyFill="1" applyBorder="1" applyAlignment="1">
      <alignment horizontal="center" vertical="center"/>
    </xf>
    <xf numFmtId="6" fontId="16" fillId="0" borderId="11" xfId="0" applyNumberFormat="1" applyFont="1" applyBorder="1" applyAlignment="1">
      <alignment horizontal="center" vertical="center"/>
    </xf>
    <xf numFmtId="0" fontId="0" fillId="0" borderId="14" xfId="0" applyBorder="1" applyAlignment="1">
      <alignment horizontal="center"/>
    </xf>
    <xf numFmtId="0" fontId="0" fillId="0" borderId="17" xfId="0" applyFill="1" applyBorder="1" applyAlignment="1">
      <alignment horizontal="center" vertical="center"/>
    </xf>
    <xf numFmtId="0" fontId="16" fillId="0" borderId="15" xfId="0" applyFont="1" applyBorder="1" applyAlignment="1">
      <alignment horizontal="center" vertical="center" wrapText="1"/>
    </xf>
    <xf numFmtId="0" fontId="22" fillId="0" borderId="0" xfId="0" applyFont="1" applyFill="1" applyBorder="1" applyAlignment="1">
      <alignment horizontal="center"/>
    </xf>
    <xf numFmtId="0" fontId="22" fillId="0" borderId="0" xfId="0" applyFont="1" applyFill="1" applyBorder="1" applyAlignment="1">
      <alignment horizontal="center" vertical="center"/>
    </xf>
    <xf numFmtId="0" fontId="14" fillId="0" borderId="0" xfId="0" applyFont="1" applyBorder="1" applyAlignment="1">
      <alignment horizontal="center" vertical="center"/>
    </xf>
    <xf numFmtId="0" fontId="23" fillId="0" borderId="0" xfId="0" applyFont="1" applyFill="1" applyBorder="1" applyAlignment="1">
      <alignment horizontal="center" vertical="center"/>
    </xf>
    <xf numFmtId="0" fontId="19" fillId="0" borderId="13" xfId="0" applyFont="1" applyBorder="1" applyAlignment="1">
      <alignment horizont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3" xfId="0" applyFont="1" applyBorder="1" applyAlignment="1">
      <alignment horizontal="center" vertical="center"/>
    </xf>
    <xf numFmtId="0" fontId="0" fillId="0" borderId="15" xfId="0" applyBorder="1" applyAlignment="1">
      <alignment horizontal="center" vertical="center"/>
    </xf>
    <xf numFmtId="0" fontId="16" fillId="0" borderId="15" xfId="0" applyFont="1" applyBorder="1" applyAlignment="1">
      <alignment horizontal="center" vertical="center"/>
    </xf>
    <xf numFmtId="0" fontId="17" fillId="34" borderId="18" xfId="0" applyFont="1" applyFill="1" applyBorder="1" applyAlignment="1">
      <alignment horizontal="center"/>
    </xf>
    <xf numFmtId="0" fontId="0" fillId="0" borderId="12" xfId="0" applyFill="1" applyBorder="1" applyAlignment="1">
      <alignment horizontal="center" vertical="center"/>
    </xf>
    <xf numFmtId="0" fontId="16" fillId="0" borderId="10" xfId="0" applyFont="1" applyBorder="1" applyAlignment="1">
      <alignment horizontal="center"/>
    </xf>
    <xf numFmtId="2" fontId="18" fillId="0" borderId="11" xfId="0" applyNumberFormat="1" applyFont="1" applyBorder="1" applyAlignment="1">
      <alignment horizontal="center" vertical="center"/>
    </xf>
    <xf numFmtId="0" fontId="16" fillId="0" borderId="20" xfId="0" applyFont="1" applyBorder="1" applyAlignment="1">
      <alignment horizontal="center" vertical="center"/>
    </xf>
    <xf numFmtId="0" fontId="18" fillId="0" borderId="20" xfId="0" applyFont="1" applyBorder="1" applyAlignment="1">
      <alignment horizontal="center" vertical="center"/>
    </xf>
    <xf numFmtId="2" fontId="21" fillId="0" borderId="11" xfId="0" applyNumberFormat="1" applyFont="1" applyBorder="1" applyAlignment="1">
      <alignment horizontal="center" vertical="center"/>
    </xf>
    <xf numFmtId="0" fontId="21" fillId="0" borderId="20" xfId="0" applyFont="1" applyBorder="1" applyAlignment="1">
      <alignment horizontal="center" vertical="center"/>
    </xf>
    <xf numFmtId="0" fontId="21" fillId="0" borderId="16" xfId="0" applyFont="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16" fillId="0" borderId="0" xfId="0" applyFont="1" applyBorder="1" applyAlignment="1">
      <alignment vertical="center"/>
    </xf>
    <xf numFmtId="0" fontId="0" fillId="0" borderId="0" xfId="0" quotePrefix="1" applyFont="1" applyBorder="1" applyAlignment="1">
      <alignment vertical="center"/>
    </xf>
    <xf numFmtId="0" fontId="0" fillId="0" borderId="0" xfId="0" applyBorder="1" applyAlignment="1">
      <alignment vertical="center"/>
    </xf>
    <xf numFmtId="6" fontId="16" fillId="0" borderId="0" xfId="0" quotePrefix="1" applyNumberFormat="1" applyFont="1" applyBorder="1" applyAlignment="1">
      <alignment vertical="center"/>
    </xf>
    <xf numFmtId="165" fontId="0" fillId="0" borderId="0" xfId="0" applyNumberFormat="1" applyAlignment="1">
      <alignment vertical="center"/>
    </xf>
    <xf numFmtId="0" fontId="0" fillId="0" borderId="24" xfId="0" applyBorder="1" applyAlignment="1">
      <alignment horizontal="center" vertical="center"/>
    </xf>
    <xf numFmtId="0" fontId="16" fillId="0" borderId="24" xfId="0" applyFont="1" applyBorder="1" applyAlignment="1">
      <alignment horizontal="center" vertical="center"/>
    </xf>
    <xf numFmtId="0" fontId="16"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6"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6" fillId="0" borderId="33" xfId="0" applyFont="1" applyBorder="1" applyAlignment="1">
      <alignment horizontal="center" vertical="center"/>
    </xf>
    <xf numFmtId="0" fontId="0" fillId="0" borderId="33" xfId="0" applyFont="1" applyBorder="1" applyAlignment="1">
      <alignment horizontal="center" vertical="center"/>
    </xf>
    <xf numFmtId="0" fontId="14" fillId="0" borderId="33" xfId="0" applyFont="1" applyBorder="1" applyAlignment="1">
      <alignment horizontal="center" vertical="center"/>
    </xf>
    <xf numFmtId="0" fontId="0" fillId="0" borderId="33" xfId="0" applyBorder="1" applyAlignment="1">
      <alignment horizontal="center" vertical="center"/>
    </xf>
    <xf numFmtId="0" fontId="16" fillId="0" borderId="34" xfId="0" applyFont="1" applyBorder="1" applyAlignment="1">
      <alignment horizontal="center" vertical="center"/>
    </xf>
    <xf numFmtId="0" fontId="16" fillId="0" borderId="25" xfId="0" applyFont="1" applyBorder="1" applyAlignment="1">
      <alignment horizontal="center" vertical="center"/>
    </xf>
    <xf numFmtId="0" fontId="0" fillId="0" borderId="29" xfId="0" applyBorder="1" applyAlignment="1">
      <alignment horizontal="center" vertical="center" wrapText="1"/>
    </xf>
    <xf numFmtId="0" fontId="0" fillId="0" borderId="35" xfId="0"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xf>
    <xf numFmtId="0" fontId="0" fillId="0" borderId="38" xfId="0" applyBorder="1" applyAlignment="1">
      <alignment horizontal="center" vertical="center"/>
    </xf>
    <xf numFmtId="0" fontId="19" fillId="0" borderId="33" xfId="0" applyFont="1" applyBorder="1" applyAlignment="1">
      <alignment horizontal="center" vertical="center"/>
    </xf>
    <xf numFmtId="0" fontId="14" fillId="0" borderId="31" xfId="0" applyFont="1" applyBorder="1" applyAlignment="1">
      <alignment horizontal="center" vertical="center"/>
    </xf>
    <xf numFmtId="0" fontId="0" fillId="0" borderId="29" xfId="0" applyBorder="1" applyAlignment="1">
      <alignment horizontal="center"/>
    </xf>
    <xf numFmtId="0" fontId="19" fillId="0" borderId="35" xfId="0" applyFont="1" applyBorder="1" applyAlignment="1">
      <alignment horizontal="center" vertical="center"/>
    </xf>
    <xf numFmtId="0" fontId="21" fillId="0" borderId="24" xfId="0" applyFont="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6" xfId="0" applyBorder="1" applyAlignment="1">
      <alignment horizontal="center" vertical="center"/>
    </xf>
    <xf numFmtId="0" fontId="14" fillId="0" borderId="38" xfId="0" applyFont="1" applyBorder="1" applyAlignment="1">
      <alignment horizontal="center" vertical="center"/>
    </xf>
    <xf numFmtId="0" fontId="19" fillId="0" borderId="38" xfId="0" applyFont="1" applyBorder="1" applyAlignment="1">
      <alignment horizontal="center" vertical="center"/>
    </xf>
    <xf numFmtId="0" fontId="0" fillId="0" borderId="33" xfId="0" applyBorder="1" applyAlignment="1">
      <alignment horizontal="center" vertical="center" wrapText="1"/>
    </xf>
    <xf numFmtId="0" fontId="0" fillId="0" borderId="38" xfId="0" applyBorder="1" applyAlignment="1">
      <alignment horizontal="center" vertical="center" wrapText="1"/>
    </xf>
    <xf numFmtId="0" fontId="24" fillId="43" borderId="16" xfId="0" applyFont="1" applyFill="1" applyBorder="1"/>
    <xf numFmtId="0" fontId="25" fillId="43" borderId="20" xfId="0" applyFont="1" applyFill="1" applyBorder="1"/>
    <xf numFmtId="0" fontId="25" fillId="43" borderId="20" xfId="0" applyFont="1" applyFill="1" applyBorder="1" applyAlignment="1">
      <alignment horizontal="center" vertical="center"/>
    </xf>
    <xf numFmtId="0" fontId="23" fillId="0" borderId="0" xfId="0" applyFont="1" applyFill="1" applyBorder="1" applyAlignment="1">
      <alignment horizontal="center"/>
    </xf>
    <xf numFmtId="0" fontId="16" fillId="0" borderId="16" xfId="0" applyFont="1" applyBorder="1" applyAlignment="1">
      <alignment horizontal="center"/>
    </xf>
    <xf numFmtId="0" fontId="16" fillId="0" borderId="20" xfId="0" applyFont="1" applyBorder="1" applyAlignment="1">
      <alignment horizontal="center"/>
    </xf>
    <xf numFmtId="1" fontId="21" fillId="0" borderId="11" xfId="0" applyNumberFormat="1" applyFont="1" applyBorder="1" applyAlignment="1">
      <alignment horizontal="center" vertical="center"/>
    </xf>
    <xf numFmtId="0" fontId="19" fillId="0" borderId="0" xfId="0" applyFont="1" applyBorder="1" applyAlignment="1">
      <alignment horizontal="center"/>
    </xf>
    <xf numFmtId="0" fontId="26" fillId="0" borderId="35" xfId="0" applyFont="1" applyBorder="1" applyAlignment="1">
      <alignment vertical="center"/>
    </xf>
    <xf numFmtId="0" fontId="26" fillId="0" borderId="24" xfId="0" applyFont="1" applyBorder="1" applyAlignment="1">
      <alignment vertical="center"/>
    </xf>
    <xf numFmtId="165" fontId="26" fillId="0" borderId="36" xfId="0" applyNumberFormat="1" applyFont="1" applyBorder="1" applyAlignment="1">
      <alignment vertical="center"/>
    </xf>
    <xf numFmtId="0" fontId="0" fillId="0" borderId="32" xfId="0" applyBorder="1" applyAlignment="1">
      <alignment vertical="center"/>
    </xf>
    <xf numFmtId="165" fontId="0" fillId="0" borderId="27" xfId="0" applyNumberFormat="1" applyBorder="1" applyAlignment="1">
      <alignment vertical="center"/>
    </xf>
    <xf numFmtId="0" fontId="0" fillId="0" borderId="29" xfId="0" applyBorder="1" applyAlignment="1">
      <alignment vertical="center"/>
    </xf>
    <xf numFmtId="165" fontId="0" fillId="0" borderId="29" xfId="0" applyNumberFormat="1"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165" fontId="0" fillId="0" borderId="31" xfId="0" applyNumberFormat="1" applyBorder="1" applyAlignment="1">
      <alignment vertical="center"/>
    </xf>
    <xf numFmtId="0" fontId="14" fillId="0" borderId="25" xfId="0" applyFont="1" applyBorder="1" applyAlignment="1">
      <alignment horizontal="center" vertical="center"/>
    </xf>
    <xf numFmtId="0" fontId="14" fillId="0" borderId="24" xfId="0" applyFont="1" applyBorder="1" applyAlignment="1">
      <alignment horizontal="center" vertical="center"/>
    </xf>
    <xf numFmtId="0" fontId="14" fillId="0" borderId="35" xfId="0" applyFont="1" applyBorder="1" applyAlignment="1">
      <alignment horizontal="center" vertical="center"/>
    </xf>
    <xf numFmtId="0" fontId="18" fillId="0" borderId="25" xfId="0" applyFont="1" applyBorder="1" applyAlignment="1">
      <alignment horizontal="center" vertical="center"/>
    </xf>
    <xf numFmtId="0" fontId="19" fillId="0" borderId="24" xfId="0" applyFont="1" applyBorder="1" applyAlignment="1">
      <alignment horizontal="center" vertical="center"/>
    </xf>
    <xf numFmtId="0" fontId="19" fillId="0" borderId="36" xfId="0" applyFont="1" applyBorder="1" applyAlignment="1">
      <alignment horizontal="center" vertical="center"/>
    </xf>
    <xf numFmtId="0" fontId="13" fillId="42" borderId="37" xfId="0" applyFont="1" applyFill="1" applyBorder="1" applyAlignment="1">
      <alignment vertical="center"/>
    </xf>
    <xf numFmtId="0" fontId="17" fillId="42" borderId="33" xfId="0" applyFont="1" applyFill="1" applyBorder="1" applyAlignment="1">
      <alignment vertical="center"/>
    </xf>
    <xf numFmtId="0" fontId="17" fillId="42" borderId="38" xfId="0" applyFont="1" applyFill="1" applyBorder="1" applyAlignment="1">
      <alignment vertical="center"/>
    </xf>
    <xf numFmtId="0" fontId="13" fillId="42" borderId="26" xfId="0" applyFont="1" applyFill="1" applyBorder="1" applyAlignment="1">
      <alignment vertical="center"/>
    </xf>
    <xf numFmtId="0" fontId="17" fillId="42" borderId="28" xfId="0" applyFont="1" applyFill="1" applyBorder="1" applyAlignment="1">
      <alignment vertical="center"/>
    </xf>
    <xf numFmtId="0" fontId="17" fillId="42" borderId="30" xfId="0" applyFont="1" applyFill="1" applyBorder="1" applyAlignment="1">
      <alignment vertical="center"/>
    </xf>
    <xf numFmtId="0" fontId="13" fillId="42" borderId="17" xfId="0" applyFont="1" applyFill="1" applyBorder="1" applyAlignment="1">
      <alignment horizontal="center"/>
    </xf>
    <xf numFmtId="0" fontId="13" fillId="42" borderId="0" xfId="0" applyFont="1" applyFill="1" applyBorder="1" applyAlignment="1">
      <alignment horizontal="center"/>
    </xf>
    <xf numFmtId="0" fontId="16" fillId="41" borderId="14" xfId="0" applyFont="1" applyFill="1" applyBorder="1" applyAlignment="1">
      <alignment horizontal="center" vertical="center"/>
    </xf>
    <xf numFmtId="0" fontId="16" fillId="41" borderId="15" xfId="0" applyFont="1" applyFill="1" applyBorder="1" applyAlignment="1">
      <alignment horizontal="center" vertical="center"/>
    </xf>
    <xf numFmtId="0" fontId="16" fillId="41" borderId="18" xfId="0" applyFont="1" applyFill="1" applyBorder="1" applyAlignment="1">
      <alignment horizontal="center" vertical="center"/>
    </xf>
    <xf numFmtId="0" fontId="16" fillId="41" borderId="12" xfId="0" applyFont="1" applyFill="1" applyBorder="1" applyAlignment="1">
      <alignment horizontal="center" vertical="center"/>
    </xf>
    <xf numFmtId="0" fontId="16" fillId="39" borderId="21" xfId="0" applyFont="1" applyFill="1" applyBorder="1" applyAlignment="1">
      <alignment horizontal="center" vertical="center"/>
    </xf>
    <xf numFmtId="0" fontId="16" fillId="39" borderId="23" xfId="0" applyFont="1" applyFill="1" applyBorder="1" applyAlignment="1">
      <alignment horizontal="center" vertical="center"/>
    </xf>
    <xf numFmtId="0" fontId="13" fillId="42" borderId="16" xfId="0" applyFont="1" applyFill="1" applyBorder="1" applyAlignment="1">
      <alignment horizontal="center"/>
    </xf>
    <xf numFmtId="0" fontId="13" fillId="42" borderId="20" xfId="0" applyFont="1" applyFill="1" applyBorder="1" applyAlignment="1">
      <alignment horizontal="center"/>
    </xf>
    <xf numFmtId="0" fontId="13" fillId="42" borderId="11" xfId="0" applyFont="1" applyFill="1" applyBorder="1" applyAlignment="1">
      <alignment horizont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39" borderId="14" xfId="0" applyFont="1" applyFill="1" applyBorder="1" applyAlignment="1">
      <alignment horizontal="center"/>
    </xf>
    <xf numFmtId="0" fontId="16" fillId="39" borderId="15" xfId="0" applyFont="1" applyFill="1" applyBorder="1" applyAlignment="1">
      <alignment horizontal="center"/>
    </xf>
    <xf numFmtId="0" fontId="16" fillId="40" borderId="16" xfId="0" applyFont="1" applyFill="1" applyBorder="1" applyAlignment="1">
      <alignment horizontal="center"/>
    </xf>
    <xf numFmtId="0" fontId="16" fillId="40" borderId="11" xfId="0" applyFont="1" applyFill="1" applyBorder="1" applyAlignment="1">
      <alignment horizontal="center"/>
    </xf>
    <xf numFmtId="0" fontId="0" fillId="41" borderId="16" xfId="0" applyFill="1" applyBorder="1" applyAlignment="1">
      <alignment horizontal="center"/>
    </xf>
    <xf numFmtId="0" fontId="0" fillId="41" borderId="20" xfId="0" applyFill="1" applyBorder="1" applyAlignment="1">
      <alignment horizontal="center"/>
    </xf>
    <xf numFmtId="0" fontId="0" fillId="41" borderId="11" xfId="0" applyFill="1" applyBorder="1" applyAlignment="1">
      <alignment horizont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40" borderId="21" xfId="0" applyFont="1" applyFill="1" applyBorder="1" applyAlignment="1">
      <alignment horizontal="center" vertical="center"/>
    </xf>
    <xf numFmtId="0" fontId="16" fillId="40" borderId="23"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164" fontId="0" fillId="39" borderId="21" xfId="0" applyNumberFormat="1" applyFont="1" applyFill="1" applyBorder="1" applyAlignment="1">
      <alignment horizontal="center" vertical="center"/>
    </xf>
    <xf numFmtId="164" fontId="0" fillId="39" borderId="22" xfId="0" applyNumberFormat="1" applyFont="1" applyFill="1" applyBorder="1" applyAlignment="1">
      <alignment horizontal="center" vertical="center"/>
    </xf>
    <xf numFmtId="164" fontId="0" fillId="39" borderId="23" xfId="0" applyNumberFormat="1" applyFont="1" applyFill="1" applyBorder="1" applyAlignment="1">
      <alignment horizontal="center" vertical="center"/>
    </xf>
    <xf numFmtId="164" fontId="0" fillId="40" borderId="21" xfId="0" applyNumberFormat="1" applyFont="1" applyFill="1" applyBorder="1" applyAlignment="1">
      <alignment horizontal="center" vertical="center"/>
    </xf>
    <xf numFmtId="164" fontId="0" fillId="40" borderId="22" xfId="0" applyNumberFormat="1" applyFont="1" applyFill="1" applyBorder="1" applyAlignment="1">
      <alignment horizontal="center" vertical="center"/>
    </xf>
    <xf numFmtId="164" fontId="0" fillId="40" borderId="23" xfId="0" applyNumberFormat="1" applyFont="1" applyFill="1" applyBorder="1" applyAlignment="1">
      <alignment horizontal="center" vertical="center"/>
    </xf>
    <xf numFmtId="0" fontId="0" fillId="41" borderId="14" xfId="0" applyFill="1" applyBorder="1" applyAlignment="1">
      <alignment horizontal="center"/>
    </xf>
    <xf numFmtId="0" fontId="0" fillId="41" borderId="19" xfId="0" applyFill="1" applyBorder="1" applyAlignment="1">
      <alignment horizontal="center"/>
    </xf>
    <xf numFmtId="0" fontId="0" fillId="41" borderId="15" xfId="0" applyFill="1" applyBorder="1" applyAlignment="1">
      <alignment horizontal="center"/>
    </xf>
    <xf numFmtId="0" fontId="13" fillId="42" borderId="35" xfId="0" applyFont="1" applyFill="1" applyBorder="1" applyAlignment="1">
      <alignment horizontal="center" vertical="center"/>
    </xf>
    <xf numFmtId="0" fontId="13" fillId="42" borderId="24" xfId="0" applyFont="1" applyFill="1" applyBorder="1" applyAlignment="1">
      <alignment horizontal="center" vertical="center"/>
    </xf>
    <xf numFmtId="0" fontId="13" fillId="42" borderId="36" xfId="0" applyFont="1" applyFill="1" applyBorder="1" applyAlignment="1">
      <alignment horizontal="center" vertical="center"/>
    </xf>
    <xf numFmtId="0" fontId="24" fillId="43" borderId="26" xfId="0" applyFont="1" applyFill="1" applyBorder="1" applyAlignment="1">
      <alignment horizontal="center" vertical="center"/>
    </xf>
    <xf numFmtId="0" fontId="24" fillId="43" borderId="32" xfId="0" applyFont="1" applyFill="1" applyBorder="1" applyAlignment="1">
      <alignment horizontal="center" vertical="center"/>
    </xf>
    <xf numFmtId="0" fontId="24" fillId="43" borderId="27" xfId="0" applyFont="1" applyFill="1"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642566"/>
      <color rgb="FFA9CF3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5</xdr:col>
      <xdr:colOff>1057275</xdr:colOff>
      <xdr:row>12</xdr:row>
      <xdr:rowOff>19050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95375"/>
          <a:ext cx="58578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495299</xdr:colOff>
      <xdr:row>1</xdr:row>
      <xdr:rowOff>28575</xdr:rowOff>
    </xdr:from>
    <xdr:to>
      <xdr:col>7</xdr:col>
      <xdr:colOff>133349</xdr:colOff>
      <xdr:row>6</xdr:row>
      <xdr:rowOff>28575</xdr:rowOff>
    </xdr:to>
    <xdr:sp macro="" textlink="">
      <xdr:nvSpPr>
        <xdr:cNvPr id="2" name="TextBox 1"/>
        <xdr:cNvSpPr txBox="1"/>
      </xdr:nvSpPr>
      <xdr:spPr>
        <a:xfrm>
          <a:off x="6029324" y="219075"/>
          <a:ext cx="26574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Key</a:t>
          </a:r>
          <a:endParaRPr lang="en-GB" sz="1100" b="0" u="none"/>
        </a:p>
        <a:p>
          <a:endParaRPr lang="en-GB" sz="1100" b="0" u="none"/>
        </a:p>
        <a:p>
          <a:r>
            <a:rPr lang="en-GB" sz="1100" b="0" u="none">
              <a:solidFill>
                <a:srgbClr val="FF0000"/>
              </a:solidFill>
            </a:rPr>
            <a:t>Red - </a:t>
          </a:r>
          <a:r>
            <a:rPr lang="en-GB" sz="1100" b="0" u="none">
              <a:solidFill>
                <a:sysClr val="windowText" lastClr="000000"/>
              </a:solidFill>
            </a:rPr>
            <a:t>Areas and calculations</a:t>
          </a:r>
          <a:r>
            <a:rPr lang="en-GB" sz="1100" b="0" u="none" baseline="0">
              <a:solidFill>
                <a:sysClr val="windowText" lastClr="000000"/>
              </a:solidFill>
            </a:rPr>
            <a:t> that were initially </a:t>
          </a:r>
          <a:r>
            <a:rPr lang="en-GB" sz="1100" b="0" u="none">
              <a:solidFill>
                <a:sysClr val="windowText" lastClr="000000"/>
              </a:solidFill>
            </a:rPr>
            <a:t>omitted </a:t>
          </a:r>
          <a:endParaRPr lang="en-GB" sz="1100" b="1" u="sng">
            <a:solidFill>
              <a:srgbClr val="FF0000"/>
            </a:solidFill>
          </a:endParaRPr>
        </a:p>
      </xdr:txBody>
    </xdr:sp>
    <xdr:clientData/>
  </xdr:twoCellAnchor>
</xdr:wsDr>
</file>

<file path=xl/theme/theme1.xml><?xml version="1.0" encoding="utf-8"?>
<a:theme xmlns:a="http://schemas.openxmlformats.org/drawingml/2006/main" name="Ofcom">
  <a:themeElements>
    <a:clrScheme name="Ofcom">
      <a:dk1>
        <a:srgbClr val="000000"/>
      </a:dk1>
      <a:lt1>
        <a:srgbClr val="FFFFFF"/>
      </a:lt1>
      <a:dk2>
        <a:srgbClr val="5E243C"/>
      </a:dk2>
      <a:lt2>
        <a:srgbClr val="F7941D"/>
      </a:lt2>
      <a:accent1>
        <a:srgbClr val="C90044"/>
      </a:accent1>
      <a:accent2>
        <a:srgbClr val="642566"/>
      </a:accent2>
      <a:accent3>
        <a:srgbClr val="FFF200"/>
      </a:accent3>
      <a:accent4>
        <a:srgbClr val="A9CF38"/>
      </a:accent4>
      <a:accent5>
        <a:srgbClr val="00ABBD"/>
      </a:accent5>
      <a:accent6>
        <a:srgbClr val="EF0973"/>
      </a:accent6>
      <a:hlink>
        <a:srgbClr val="C90044"/>
      </a:hlink>
      <a:folHlink>
        <a:srgbClr val="A67DA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workbookViewId="0">
      <selection activeCell="H12" sqref="H12"/>
    </sheetView>
  </sheetViews>
  <sheetFormatPr defaultRowHeight="14.25" x14ac:dyDescent="0.2"/>
  <cols>
    <col min="1" max="1" width="19.875" style="78" customWidth="1"/>
    <col min="2" max="2" width="20.625" style="78" bestFit="1" customWidth="1"/>
    <col min="3" max="3" width="9" style="78"/>
    <col min="4" max="4" width="4.5" style="78" customWidth="1"/>
    <col min="5" max="5" width="9" style="78"/>
    <col min="6" max="6" width="20.625" style="78" bestFit="1" customWidth="1"/>
    <col min="7" max="7" width="9.875" style="78" bestFit="1" customWidth="1"/>
    <col min="8" max="16384" width="9" style="78"/>
  </cols>
  <sheetData>
    <row r="1" spans="1:14" ht="15" x14ac:dyDescent="0.2">
      <c r="A1" s="77" t="s">
        <v>159</v>
      </c>
    </row>
    <row r="3" spans="1:14" x14ac:dyDescent="0.2">
      <c r="A3" s="78" t="s">
        <v>179</v>
      </c>
    </row>
    <row r="5" spans="1:14" x14ac:dyDescent="0.2">
      <c r="A5" s="78" t="s">
        <v>180</v>
      </c>
    </row>
    <row r="7" spans="1:14" ht="15" x14ac:dyDescent="0.2">
      <c r="A7" s="79"/>
      <c r="B7" s="80"/>
      <c r="C7" s="81"/>
      <c r="D7" s="81"/>
      <c r="E7" s="81"/>
      <c r="F7" s="81"/>
      <c r="G7" s="81"/>
      <c r="H7" s="81"/>
      <c r="I7" s="81"/>
      <c r="J7" s="81"/>
      <c r="K7" s="81"/>
      <c r="L7" s="81"/>
      <c r="M7" s="81"/>
      <c r="N7" s="81"/>
    </row>
    <row r="8" spans="1:14" x14ac:dyDescent="0.2">
      <c r="A8" s="81"/>
      <c r="B8" s="81"/>
      <c r="C8" s="81"/>
      <c r="D8" s="81"/>
      <c r="E8" s="81"/>
      <c r="F8" s="81"/>
      <c r="G8" s="81"/>
      <c r="H8" s="81"/>
      <c r="I8" s="81"/>
      <c r="J8" s="81"/>
      <c r="K8" s="81"/>
      <c r="L8" s="81"/>
      <c r="M8" s="81"/>
      <c r="N8" s="81"/>
    </row>
    <row r="9" spans="1:14" ht="15" x14ac:dyDescent="0.2">
      <c r="A9" s="81"/>
      <c r="B9" s="82"/>
      <c r="C9" s="81"/>
      <c r="D9" s="81"/>
      <c r="E9" s="81"/>
      <c r="F9" s="81"/>
      <c r="G9" s="81"/>
      <c r="H9" s="81"/>
      <c r="I9" s="81"/>
      <c r="J9" s="81"/>
      <c r="K9" s="81"/>
      <c r="L9" s="81"/>
      <c r="M9" s="81"/>
      <c r="N9" s="81"/>
    </row>
    <row r="13" spans="1:14" ht="15" x14ac:dyDescent="0.2">
      <c r="A13" s="77" t="s">
        <v>169</v>
      </c>
      <c r="E13" s="77" t="s">
        <v>170</v>
      </c>
    </row>
    <row r="15" spans="1:14" x14ac:dyDescent="0.2">
      <c r="A15" s="148" t="s">
        <v>162</v>
      </c>
      <c r="B15" s="134" t="s">
        <v>12</v>
      </c>
      <c r="C15" s="135">
        <f>'Fee Calculations by Region'!E23</f>
        <v>703.63061728395053</v>
      </c>
      <c r="E15" s="148" t="s">
        <v>162</v>
      </c>
      <c r="F15" s="134" t="s">
        <v>12</v>
      </c>
      <c r="G15" s="135">
        <f>'Fee Calculations by Region'!K20</f>
        <v>78806.629135802461</v>
      </c>
    </row>
    <row r="16" spans="1:14" x14ac:dyDescent="0.2">
      <c r="A16" s="149"/>
      <c r="B16" s="81"/>
      <c r="C16" s="136"/>
      <c r="E16" s="149"/>
      <c r="F16" s="81"/>
      <c r="G16" s="136"/>
    </row>
    <row r="17" spans="1:7" x14ac:dyDescent="0.2">
      <c r="A17" s="150"/>
      <c r="B17" s="131" t="s">
        <v>129</v>
      </c>
      <c r="C17" s="133">
        <f>SUM(C15:C16)</f>
        <v>703.63061728395053</v>
      </c>
      <c r="E17" s="150"/>
      <c r="F17" s="131" t="s">
        <v>129</v>
      </c>
      <c r="G17" s="133">
        <f>SUM(G15:G16)</f>
        <v>78806.629135802461</v>
      </c>
    </row>
    <row r="20" spans="1:7" x14ac:dyDescent="0.2">
      <c r="A20" s="148" t="s">
        <v>163</v>
      </c>
      <c r="B20" s="134" t="s">
        <v>17</v>
      </c>
      <c r="C20" s="135">
        <f>'Fee Calculations by Region'!K35</f>
        <v>297.29876543209872</v>
      </c>
      <c r="E20" s="148" t="s">
        <v>163</v>
      </c>
      <c r="F20" s="134" t="s">
        <v>17</v>
      </c>
      <c r="G20" s="135">
        <f>'Fee Calculations by Region'!K34</f>
        <v>33297.461728395057</v>
      </c>
    </row>
    <row r="21" spans="1:7" x14ac:dyDescent="0.2">
      <c r="A21" s="149"/>
      <c r="B21" s="81" t="s">
        <v>22</v>
      </c>
      <c r="C21" s="137">
        <f>'Fee Calculations by Region'!K42</f>
        <v>88.271604938271594</v>
      </c>
      <c r="E21" s="149"/>
      <c r="F21" s="81" t="s">
        <v>22</v>
      </c>
      <c r="G21" s="137">
        <f>'Fee Calculations by Region'!K41</f>
        <v>9886.4197530864185</v>
      </c>
    </row>
    <row r="22" spans="1:7" x14ac:dyDescent="0.2">
      <c r="A22" s="149"/>
      <c r="B22" s="81" t="s">
        <v>18</v>
      </c>
      <c r="C22" s="137">
        <f>'Fee Calculations by Region'!K49</f>
        <v>134.59654320987656</v>
      </c>
      <c r="E22" s="149"/>
      <c r="F22" s="81" t="s">
        <v>18</v>
      </c>
      <c r="G22" s="137">
        <f>'Fee Calculations by Region'!K48</f>
        <v>15074.812839506174</v>
      </c>
    </row>
    <row r="23" spans="1:7" x14ac:dyDescent="0.2">
      <c r="A23" s="149"/>
      <c r="B23" s="81"/>
      <c r="C23" s="137"/>
      <c r="E23" s="149"/>
      <c r="F23" s="81"/>
      <c r="G23" s="137"/>
    </row>
    <row r="24" spans="1:7" x14ac:dyDescent="0.2">
      <c r="A24" s="150"/>
      <c r="B24" s="131" t="s">
        <v>129</v>
      </c>
      <c r="C24" s="133">
        <f>SUM(C20:C23)</f>
        <v>520.16691358024684</v>
      </c>
      <c r="E24" s="150"/>
      <c r="F24" s="131" t="s">
        <v>129</v>
      </c>
      <c r="G24" s="133">
        <f>SUM(G20:G23)</f>
        <v>58258.694320987648</v>
      </c>
    </row>
    <row r="26" spans="1:7" x14ac:dyDescent="0.2">
      <c r="A26" s="148" t="s">
        <v>164</v>
      </c>
      <c r="B26" s="134" t="s">
        <v>25</v>
      </c>
      <c r="C26" s="135">
        <f>'Fee Calculations by Region'!K63</f>
        <v>196.88098765432099</v>
      </c>
      <c r="E26" s="148" t="s">
        <v>164</v>
      </c>
      <c r="F26" s="138" t="s">
        <v>25</v>
      </c>
      <c r="G26" s="135">
        <f>'Fee Calculations by Region'!K62</f>
        <v>22050.670617283951</v>
      </c>
    </row>
    <row r="27" spans="1:7" x14ac:dyDescent="0.2">
      <c r="A27" s="149"/>
      <c r="B27" s="81" t="s">
        <v>26</v>
      </c>
      <c r="C27" s="137">
        <f>'Fee Calculations by Region'!K70</f>
        <v>39.828148148148145</v>
      </c>
      <c r="E27" s="149"/>
      <c r="F27" s="139" t="s">
        <v>26</v>
      </c>
      <c r="G27" s="137">
        <f>'Fee Calculations by Region'!K69</f>
        <v>4460.752592592592</v>
      </c>
    </row>
    <row r="28" spans="1:7" x14ac:dyDescent="0.2">
      <c r="A28" s="149"/>
      <c r="B28" s="81" t="s">
        <v>28</v>
      </c>
      <c r="C28" s="137">
        <f>'Fee Calculations by Region'!K77</f>
        <v>81.068641975308651</v>
      </c>
      <c r="E28" s="149"/>
      <c r="F28" s="139" t="s">
        <v>28</v>
      </c>
      <c r="G28" s="137">
        <f>'Fee Calculations by Region'!K76</f>
        <v>9079.6879012345689</v>
      </c>
    </row>
    <row r="29" spans="1:7" x14ac:dyDescent="0.2">
      <c r="A29" s="149"/>
      <c r="B29" s="81" t="s">
        <v>31</v>
      </c>
      <c r="C29" s="137">
        <f>'Fee Calculations by Region'!K84</f>
        <v>44.912592592592596</v>
      </c>
      <c r="E29" s="149"/>
      <c r="F29" s="139" t="s">
        <v>31</v>
      </c>
      <c r="G29" s="137">
        <f>'Fee Calculations by Region'!K83</f>
        <v>5030.2103703703706</v>
      </c>
    </row>
    <row r="30" spans="1:7" x14ac:dyDescent="0.2">
      <c r="A30" s="149"/>
      <c r="B30" s="81" t="s">
        <v>32</v>
      </c>
      <c r="C30" s="137">
        <f>'Fee Calculations by Region'!K91</f>
        <v>11.016296296296298</v>
      </c>
      <c r="E30" s="149"/>
      <c r="F30" s="139" t="s">
        <v>32</v>
      </c>
      <c r="G30" s="137">
        <f>'Fee Calculations by Region'!K90</f>
        <v>1233.8251851851853</v>
      </c>
    </row>
    <row r="31" spans="1:7" x14ac:dyDescent="0.2">
      <c r="A31" s="149"/>
      <c r="B31" s="81" t="s">
        <v>130</v>
      </c>
      <c r="C31" s="137">
        <f>'Fee Calculations by Region'!K98</f>
        <v>6.4967901234567895</v>
      </c>
      <c r="E31" s="149"/>
      <c r="F31" s="139" t="s">
        <v>130</v>
      </c>
      <c r="G31" s="137">
        <f>'Fee Calculations by Region'!K97</f>
        <v>727.64049382716041</v>
      </c>
    </row>
    <row r="32" spans="1:7" x14ac:dyDescent="0.2">
      <c r="A32" s="149"/>
      <c r="B32" s="81"/>
      <c r="C32" s="137"/>
      <c r="E32" s="149"/>
      <c r="F32" s="140"/>
      <c r="G32" s="141"/>
    </row>
    <row r="33" spans="1:7" x14ac:dyDescent="0.2">
      <c r="A33" s="150"/>
      <c r="B33" s="132" t="s">
        <v>129</v>
      </c>
      <c r="C33" s="133">
        <f>SUM(C26:C32)</f>
        <v>380.20345679012343</v>
      </c>
      <c r="E33" s="150"/>
      <c r="F33" s="132" t="s">
        <v>129</v>
      </c>
      <c r="G33" s="133">
        <f>SUM(G26:G32)</f>
        <v>42582.787160493819</v>
      </c>
    </row>
    <row r="34" spans="1:7" x14ac:dyDescent="0.2">
      <c r="C34" s="83"/>
      <c r="G34" s="83"/>
    </row>
    <row r="35" spans="1:7" x14ac:dyDescent="0.2">
      <c r="A35" s="148" t="s">
        <v>165</v>
      </c>
      <c r="B35" s="138" t="s">
        <v>38</v>
      </c>
      <c r="C35" s="135">
        <f>'Fee Calculations by Region'!K112</f>
        <v>55.363950617283948</v>
      </c>
      <c r="E35" s="151" t="s">
        <v>165</v>
      </c>
      <c r="F35" s="138" t="s">
        <v>38</v>
      </c>
      <c r="G35" s="135">
        <f>'Fee Calculations by Region'!K111</f>
        <v>6200.7624691358023</v>
      </c>
    </row>
    <row r="36" spans="1:7" x14ac:dyDescent="0.2">
      <c r="A36" s="149"/>
      <c r="B36" s="139" t="s">
        <v>40</v>
      </c>
      <c r="C36" s="137">
        <f>'Fee Calculations by Region'!K119</f>
        <v>52.256790123456788</v>
      </c>
      <c r="E36" s="152"/>
      <c r="F36" s="139" t="s">
        <v>40</v>
      </c>
      <c r="G36" s="137">
        <f>'Fee Calculations by Region'!K118</f>
        <v>5852.7604938271606</v>
      </c>
    </row>
    <row r="37" spans="1:7" x14ac:dyDescent="0.2">
      <c r="A37" s="149"/>
      <c r="B37" s="139" t="s">
        <v>43</v>
      </c>
      <c r="C37" s="137">
        <f>'Fee Calculations by Region'!K126</f>
        <v>70.476049382716056</v>
      </c>
      <c r="E37" s="152"/>
      <c r="F37" s="139" t="s">
        <v>43</v>
      </c>
      <c r="G37" s="137">
        <f>'Fee Calculations by Region'!K125</f>
        <v>7893.3175308641976</v>
      </c>
    </row>
    <row r="38" spans="1:7" x14ac:dyDescent="0.2">
      <c r="A38" s="149"/>
      <c r="B38" s="139" t="s">
        <v>44</v>
      </c>
      <c r="C38" s="137">
        <f>'Fee Calculations by Region'!K133</f>
        <v>159.87753086419752</v>
      </c>
      <c r="E38" s="152"/>
      <c r="F38" s="139" t="s">
        <v>44</v>
      </c>
      <c r="G38" s="137">
        <f>'Fee Calculations by Region'!K132</f>
        <v>17906.283456790123</v>
      </c>
    </row>
    <row r="39" spans="1:7" x14ac:dyDescent="0.2">
      <c r="A39" s="149"/>
      <c r="B39" s="139" t="s">
        <v>46</v>
      </c>
      <c r="C39" s="137">
        <f>'Fee Calculations by Region'!K140</f>
        <v>2.6834567901234569</v>
      </c>
      <c r="E39" s="152"/>
      <c r="F39" s="139" t="s">
        <v>46</v>
      </c>
      <c r="G39" s="137">
        <f>'Fee Calculations by Region'!K139</f>
        <v>300.54716049382716</v>
      </c>
    </row>
    <row r="40" spans="1:7" x14ac:dyDescent="0.2">
      <c r="A40" s="149"/>
      <c r="B40" s="139" t="s">
        <v>154</v>
      </c>
      <c r="C40" s="137">
        <f>'Fee Calculations by Region'!K147</f>
        <v>0.56493827160493826</v>
      </c>
      <c r="E40" s="152"/>
      <c r="F40" s="139" t="s">
        <v>154</v>
      </c>
      <c r="G40" s="137">
        <f>'Fee Calculations by Region'!K146</f>
        <v>63.273086419753085</v>
      </c>
    </row>
    <row r="41" spans="1:7" x14ac:dyDescent="0.2">
      <c r="A41" s="149"/>
      <c r="B41" s="140"/>
      <c r="C41" s="141"/>
      <c r="E41" s="152"/>
      <c r="F41" s="140"/>
      <c r="G41" s="141"/>
    </row>
    <row r="42" spans="1:7" x14ac:dyDescent="0.2">
      <c r="A42" s="150"/>
      <c r="B42" s="132" t="s">
        <v>129</v>
      </c>
      <c r="C42" s="133">
        <f>SUM(C35:C41)</f>
        <v>341.22271604938271</v>
      </c>
      <c r="E42" s="153"/>
      <c r="F42" s="131" t="s">
        <v>129</v>
      </c>
      <c r="G42" s="133">
        <f>SUM(G35:G41)</f>
        <v>38216.944197530865</v>
      </c>
    </row>
    <row r="43" spans="1:7" x14ac:dyDescent="0.2">
      <c r="C43" s="83"/>
      <c r="G43" s="83"/>
    </row>
    <row r="44" spans="1:7" x14ac:dyDescent="0.2">
      <c r="A44" s="151" t="s">
        <v>166</v>
      </c>
      <c r="B44" s="138" t="s">
        <v>51</v>
      </c>
      <c r="C44" s="135">
        <f>'Fee Calculations by Region'!K161</f>
        <v>57.058765432098767</v>
      </c>
      <c r="E44" s="148" t="s">
        <v>166</v>
      </c>
      <c r="F44" s="134" t="s">
        <v>51</v>
      </c>
      <c r="G44" s="135">
        <f>'Fee Calculations by Region'!K160</f>
        <v>6390.5817283950619</v>
      </c>
    </row>
    <row r="45" spans="1:7" x14ac:dyDescent="0.2">
      <c r="A45" s="152"/>
      <c r="B45" s="139" t="s">
        <v>52</v>
      </c>
      <c r="C45" s="137">
        <f>'Fee Calculations by Region'!K168</f>
        <v>41.6641975308642</v>
      </c>
      <c r="E45" s="149"/>
      <c r="F45" s="81" t="s">
        <v>52</v>
      </c>
      <c r="G45" s="137">
        <f>'Fee Calculations by Region'!K167</f>
        <v>4666.3901234567902</v>
      </c>
    </row>
    <row r="46" spans="1:7" x14ac:dyDescent="0.2">
      <c r="A46" s="152"/>
      <c r="B46" s="139" t="s">
        <v>54</v>
      </c>
      <c r="C46" s="137">
        <f>'Fee Calculations by Region'!K175</f>
        <v>8.1916049382716061</v>
      </c>
      <c r="E46" s="149"/>
      <c r="F46" s="81" t="s">
        <v>54</v>
      </c>
      <c r="G46" s="137">
        <f>'Fee Calculations by Region'!K174</f>
        <v>917.45975308641982</v>
      </c>
    </row>
    <row r="47" spans="1:7" x14ac:dyDescent="0.2">
      <c r="A47" s="152"/>
      <c r="B47" s="139" t="s">
        <v>56</v>
      </c>
      <c r="C47" s="137">
        <f>'Fee Calculations by Region'!K182</f>
        <v>76.125432098765415</v>
      </c>
      <c r="E47" s="149"/>
      <c r="F47" s="81" t="s">
        <v>56</v>
      </c>
      <c r="G47" s="137">
        <f>'Fee Calculations by Region'!K181</f>
        <v>8526.0483950617272</v>
      </c>
    </row>
    <row r="48" spans="1:7" x14ac:dyDescent="0.2">
      <c r="A48" s="152"/>
      <c r="B48" s="139" t="s">
        <v>58</v>
      </c>
      <c r="C48" s="137">
        <f>'Fee Calculations by Region'!K189</f>
        <v>80.927407407407401</v>
      </c>
      <c r="E48" s="149"/>
      <c r="F48" s="81" t="s">
        <v>58</v>
      </c>
      <c r="G48" s="137">
        <f>'Fee Calculations by Region'!K188</f>
        <v>9063.8696296296293</v>
      </c>
    </row>
    <row r="49" spans="1:7" x14ac:dyDescent="0.2">
      <c r="A49" s="152"/>
      <c r="B49" s="140"/>
      <c r="C49" s="141"/>
      <c r="E49" s="149"/>
      <c r="F49" s="81"/>
      <c r="G49" s="137"/>
    </row>
    <row r="50" spans="1:7" x14ac:dyDescent="0.2">
      <c r="A50" s="153"/>
      <c r="B50" s="131" t="s">
        <v>129</v>
      </c>
      <c r="C50" s="133">
        <f>SUM(C44:C49)</f>
        <v>263.96740740740739</v>
      </c>
      <c r="E50" s="150"/>
      <c r="F50" s="132" t="s">
        <v>129</v>
      </c>
      <c r="G50" s="133">
        <f>SUM(G44:G49)</f>
        <v>29564.349629629629</v>
      </c>
    </row>
    <row r="52" spans="1:7" x14ac:dyDescent="0.2">
      <c r="A52" s="148" t="s">
        <v>167</v>
      </c>
      <c r="B52" s="138" t="s">
        <v>68</v>
      </c>
      <c r="C52" s="135">
        <f>'Fee Calculations by Region'!K203</f>
        <v>372.71802469135804</v>
      </c>
      <c r="E52" s="148" t="s">
        <v>167</v>
      </c>
      <c r="F52" s="138" t="s">
        <v>68</v>
      </c>
      <c r="G52" s="135">
        <f>'Fee Calculations by Region'!K202</f>
        <v>41744.418765432099</v>
      </c>
    </row>
    <row r="53" spans="1:7" x14ac:dyDescent="0.2">
      <c r="A53" s="149"/>
      <c r="B53" s="139"/>
      <c r="C53" s="137"/>
      <c r="E53" s="149"/>
      <c r="F53" s="140"/>
      <c r="G53" s="141"/>
    </row>
    <row r="54" spans="1:7" x14ac:dyDescent="0.2">
      <c r="A54" s="150"/>
      <c r="B54" s="131" t="s">
        <v>129</v>
      </c>
      <c r="C54" s="133">
        <f>SUM(C52:C53)</f>
        <v>372.71802469135804</v>
      </c>
      <c r="E54" s="150"/>
      <c r="F54" s="132" t="s">
        <v>129</v>
      </c>
      <c r="G54" s="133">
        <f>SUM(G52:G53)</f>
        <v>41744.418765432099</v>
      </c>
    </row>
    <row r="56" spans="1:7" x14ac:dyDescent="0.2">
      <c r="A56" s="148" t="s">
        <v>168</v>
      </c>
      <c r="B56" s="138" t="s">
        <v>100</v>
      </c>
      <c r="C56" s="135">
        <f>'Fee Calculations by Region'!K217</f>
        <v>64.40296296296296</v>
      </c>
      <c r="E56" s="148" t="s">
        <v>168</v>
      </c>
      <c r="F56" s="138" t="s">
        <v>100</v>
      </c>
      <c r="G56" s="135">
        <f>'Fee Calculations by Region'!K216</f>
        <v>7213.1318518518519</v>
      </c>
    </row>
    <row r="57" spans="1:7" x14ac:dyDescent="0.2">
      <c r="A57" s="149"/>
      <c r="B57" s="140"/>
      <c r="C57" s="141"/>
      <c r="E57" s="149"/>
      <c r="F57" s="140"/>
      <c r="G57" s="141"/>
    </row>
    <row r="58" spans="1:7" x14ac:dyDescent="0.2">
      <c r="A58" s="150"/>
      <c r="B58" s="132" t="s">
        <v>129</v>
      </c>
      <c r="C58" s="133">
        <f>SUM(C56:C57)</f>
        <v>64.40296296296296</v>
      </c>
      <c r="E58" s="150"/>
      <c r="F58" s="132" t="s">
        <v>129</v>
      </c>
      <c r="G58" s="133">
        <f>SUM(G56:G57)</f>
        <v>7213.1318518518519</v>
      </c>
    </row>
  </sheetData>
  <mergeCells count="14">
    <mergeCell ref="E52:E54"/>
    <mergeCell ref="E56:E58"/>
    <mergeCell ref="A56:A58"/>
    <mergeCell ref="A52:A54"/>
    <mergeCell ref="A15:A17"/>
    <mergeCell ref="A20:A24"/>
    <mergeCell ref="A26:A33"/>
    <mergeCell ref="A35:A42"/>
    <mergeCell ref="A44:A50"/>
    <mergeCell ref="E15:E17"/>
    <mergeCell ref="E20:E24"/>
    <mergeCell ref="E26:E33"/>
    <mergeCell ref="E35:E42"/>
    <mergeCell ref="E44:E5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zoomScale="90" zoomScaleNormal="90" workbookViewId="0">
      <selection activeCell="A7" sqref="A7"/>
    </sheetView>
  </sheetViews>
  <sheetFormatPr defaultRowHeight="14.25" x14ac:dyDescent="0.2"/>
  <cols>
    <col min="1" max="1" width="16.125" bestFit="1" customWidth="1"/>
    <col min="2" max="2" width="16" bestFit="1" customWidth="1"/>
    <col min="3" max="3" width="30.375" bestFit="1" customWidth="1"/>
    <col min="4" max="4" width="13.625" bestFit="1" customWidth="1"/>
    <col min="5" max="5" width="11.5" customWidth="1"/>
    <col min="7" max="7" width="12" bestFit="1" customWidth="1"/>
    <col min="8" max="8" width="14.25" style="2" bestFit="1" customWidth="1"/>
    <col min="9" max="9" width="21.875" style="2" bestFit="1" customWidth="1"/>
    <col min="10" max="10" width="12.625" style="12" customWidth="1"/>
    <col min="11" max="11" width="10.875" customWidth="1"/>
  </cols>
  <sheetData>
    <row r="1" spans="1:11" ht="15.75" thickBot="1" x14ac:dyDescent="0.3">
      <c r="A1" s="162" t="s">
        <v>178</v>
      </c>
      <c r="B1" s="163"/>
      <c r="C1" s="163"/>
      <c r="D1" s="164"/>
      <c r="E1" s="12"/>
      <c r="F1" s="12"/>
      <c r="G1" s="12"/>
    </row>
    <row r="2" spans="1:11" ht="60.75" thickBot="1" x14ac:dyDescent="0.3">
      <c r="A2" s="11" t="s">
        <v>127</v>
      </c>
      <c r="B2" s="23" t="s">
        <v>128</v>
      </c>
      <c r="C2" s="23" t="s">
        <v>132</v>
      </c>
      <c r="D2" s="9" t="s">
        <v>133</v>
      </c>
      <c r="E2" s="12"/>
      <c r="F2" s="12"/>
      <c r="G2" s="52" t="s">
        <v>146</v>
      </c>
      <c r="H2" s="54">
        <v>512512</v>
      </c>
    </row>
    <row r="3" spans="1:11" x14ac:dyDescent="0.2">
      <c r="A3" s="7">
        <v>3.5</v>
      </c>
      <c r="B3" s="24">
        <v>0.125</v>
      </c>
      <c r="C3" s="10">
        <v>814</v>
      </c>
      <c r="D3" s="8">
        <v>101.75</v>
      </c>
      <c r="E3" s="12"/>
      <c r="F3" s="12"/>
      <c r="G3" s="12"/>
    </row>
    <row r="4" spans="1:11" x14ac:dyDescent="0.2">
      <c r="A4" s="15">
        <v>7</v>
      </c>
      <c r="B4" s="25">
        <v>0.25</v>
      </c>
      <c r="C4" s="19">
        <v>1368</v>
      </c>
      <c r="D4" s="20">
        <v>342</v>
      </c>
      <c r="E4" s="12"/>
      <c r="F4" s="12"/>
      <c r="G4" s="12"/>
    </row>
    <row r="5" spans="1:11" x14ac:dyDescent="0.2">
      <c r="A5" s="17">
        <v>14</v>
      </c>
      <c r="B5" s="25">
        <v>0.5</v>
      </c>
      <c r="C5" s="19">
        <v>716</v>
      </c>
      <c r="D5" s="20">
        <v>358</v>
      </c>
      <c r="E5" s="12"/>
      <c r="F5" s="12"/>
      <c r="G5" s="12"/>
    </row>
    <row r="6" spans="1:11" x14ac:dyDescent="0.2">
      <c r="A6" s="18">
        <v>28</v>
      </c>
      <c r="B6" s="25">
        <v>1</v>
      </c>
      <c r="C6" s="19">
        <v>2314</v>
      </c>
      <c r="D6" s="20">
        <v>2314</v>
      </c>
      <c r="E6" s="12"/>
      <c r="F6" s="12"/>
      <c r="G6" s="12"/>
    </row>
    <row r="7" spans="1:11" x14ac:dyDescent="0.2">
      <c r="A7" s="16">
        <v>56</v>
      </c>
      <c r="B7" s="25">
        <v>2</v>
      </c>
      <c r="C7" s="19">
        <v>459</v>
      </c>
      <c r="D7" s="20">
        <v>918</v>
      </c>
      <c r="E7" s="12"/>
      <c r="F7" s="12"/>
      <c r="G7" s="12"/>
    </row>
    <row r="8" spans="1:11" ht="15" thickBot="1" x14ac:dyDescent="0.25">
      <c r="A8" s="21">
        <v>112</v>
      </c>
      <c r="B8" s="22">
        <v>4</v>
      </c>
      <c r="C8" s="19">
        <v>4</v>
      </c>
      <c r="D8" s="20">
        <v>16</v>
      </c>
      <c r="E8" s="12"/>
      <c r="F8" s="12"/>
      <c r="G8" s="12"/>
    </row>
    <row r="9" spans="1:11" ht="15.75" thickBot="1" x14ac:dyDescent="0.3">
      <c r="A9" s="127" t="s">
        <v>134</v>
      </c>
      <c r="B9" s="128"/>
      <c r="C9" s="72">
        <v>5675</v>
      </c>
      <c r="D9" s="129">
        <v>4050</v>
      </c>
      <c r="E9" s="12"/>
      <c r="F9" s="12"/>
      <c r="G9" s="12"/>
    </row>
    <row r="12" spans="1:11" ht="15.75" thickBot="1" x14ac:dyDescent="0.3">
      <c r="A12" s="154" t="s">
        <v>171</v>
      </c>
      <c r="B12" s="155"/>
      <c r="C12" s="155"/>
      <c r="D12" s="155"/>
      <c r="E12" s="155"/>
      <c r="F12" s="155"/>
      <c r="G12" s="155"/>
      <c r="H12" s="155"/>
      <c r="I12" s="155"/>
      <c r="J12" s="155"/>
      <c r="K12" s="155"/>
    </row>
    <row r="13" spans="1:11" ht="15.75" thickBot="1" x14ac:dyDescent="0.3">
      <c r="A13" s="171"/>
      <c r="B13" s="172"/>
      <c r="C13" s="173"/>
      <c r="D13" s="167" t="s">
        <v>148</v>
      </c>
      <c r="E13" s="168"/>
      <c r="F13" s="169" t="s">
        <v>149</v>
      </c>
      <c r="G13" s="170"/>
      <c r="H13" s="156" t="s">
        <v>150</v>
      </c>
      <c r="I13" s="157"/>
      <c r="J13" s="160" t="s">
        <v>148</v>
      </c>
      <c r="K13" s="177" t="s">
        <v>149</v>
      </c>
    </row>
    <row r="14" spans="1:11" ht="75.75" thickBot="1" x14ac:dyDescent="0.25">
      <c r="A14" s="38" t="s">
        <v>147</v>
      </c>
      <c r="B14" s="38" t="s">
        <v>127</v>
      </c>
      <c r="C14" s="38" t="s">
        <v>128</v>
      </c>
      <c r="D14" s="39" t="s">
        <v>135</v>
      </c>
      <c r="E14" s="40" t="s">
        <v>133</v>
      </c>
      <c r="F14" s="41" t="s">
        <v>135</v>
      </c>
      <c r="G14" s="41" t="s">
        <v>133</v>
      </c>
      <c r="H14" s="158"/>
      <c r="I14" s="159"/>
      <c r="J14" s="161"/>
      <c r="K14" s="178"/>
    </row>
    <row r="15" spans="1:11" ht="14.25" customHeight="1" x14ac:dyDescent="0.2">
      <c r="A15" s="165" t="s">
        <v>12</v>
      </c>
      <c r="B15" s="32">
        <v>3.5</v>
      </c>
      <c r="C15" s="30">
        <v>0.125</v>
      </c>
      <c r="D15" s="29">
        <v>30</v>
      </c>
      <c r="E15" s="44">
        <f>C15*D15</f>
        <v>3.75</v>
      </c>
      <c r="F15" s="19">
        <v>30</v>
      </c>
      <c r="G15" s="25">
        <f>C15*F15</f>
        <v>3.75</v>
      </c>
      <c r="H15" s="179" t="s">
        <v>136</v>
      </c>
      <c r="I15" s="182" t="s">
        <v>157</v>
      </c>
      <c r="J15" s="185">
        <f>E21/D9</f>
        <v>0.15376543209876542</v>
      </c>
      <c r="K15" s="188">
        <f>G21/D9</f>
        <v>0.15376543209876542</v>
      </c>
    </row>
    <row r="16" spans="1:11" ht="14.25" customHeight="1" x14ac:dyDescent="0.2">
      <c r="A16" s="165"/>
      <c r="B16" s="33">
        <v>7</v>
      </c>
      <c r="C16" s="30">
        <v>0.25</v>
      </c>
      <c r="D16" s="29">
        <v>44</v>
      </c>
      <c r="E16" s="44">
        <f t="shared" ref="E16:E20" si="0">C16*D16</f>
        <v>11</v>
      </c>
      <c r="F16" s="19">
        <v>44</v>
      </c>
      <c r="G16" s="25">
        <f t="shared" ref="G16:G20" si="1">C16*F16</f>
        <v>11</v>
      </c>
      <c r="H16" s="180"/>
      <c r="I16" s="183"/>
      <c r="J16" s="186"/>
      <c r="K16" s="189"/>
    </row>
    <row r="17" spans="1:11" ht="14.25" customHeight="1" x14ac:dyDescent="0.2">
      <c r="A17" s="165"/>
      <c r="B17" s="34">
        <v>14</v>
      </c>
      <c r="C17" s="30">
        <v>0.5</v>
      </c>
      <c r="D17" s="29">
        <v>22</v>
      </c>
      <c r="E17" s="44">
        <f t="shared" si="0"/>
        <v>11</v>
      </c>
      <c r="F17" s="19">
        <v>22</v>
      </c>
      <c r="G17" s="25">
        <f t="shared" si="1"/>
        <v>11</v>
      </c>
      <c r="H17" s="180"/>
      <c r="I17" s="183"/>
      <c r="J17" s="186"/>
      <c r="K17" s="189"/>
    </row>
    <row r="18" spans="1:11" ht="15" customHeight="1" x14ac:dyDescent="0.2">
      <c r="A18" s="165"/>
      <c r="B18" s="35">
        <v>28</v>
      </c>
      <c r="C18" s="30">
        <v>1</v>
      </c>
      <c r="D18" s="29">
        <v>355</v>
      </c>
      <c r="E18" s="44">
        <f t="shared" si="0"/>
        <v>355</v>
      </c>
      <c r="F18" s="19">
        <v>355</v>
      </c>
      <c r="G18" s="25">
        <f t="shared" si="1"/>
        <v>355</v>
      </c>
      <c r="H18" s="180"/>
      <c r="I18" s="183"/>
      <c r="J18" s="186"/>
      <c r="K18" s="189"/>
    </row>
    <row r="19" spans="1:11" ht="29.25" customHeight="1" thickBot="1" x14ac:dyDescent="0.25">
      <c r="A19" s="165"/>
      <c r="B19" s="36">
        <v>56</v>
      </c>
      <c r="C19" s="30">
        <v>2</v>
      </c>
      <c r="D19" s="43">
        <v>121</v>
      </c>
      <c r="E19" s="44">
        <f t="shared" si="0"/>
        <v>242</v>
      </c>
      <c r="F19" s="25">
        <v>121</v>
      </c>
      <c r="G19" s="25">
        <f t="shared" si="1"/>
        <v>242</v>
      </c>
      <c r="H19" s="181"/>
      <c r="I19" s="184"/>
      <c r="J19" s="187"/>
      <c r="K19" s="190"/>
    </row>
    <row r="20" spans="1:11" ht="43.5" thickBot="1" x14ac:dyDescent="0.25">
      <c r="A20" s="165"/>
      <c r="B20" s="37">
        <v>112</v>
      </c>
      <c r="C20" s="31">
        <v>4</v>
      </c>
      <c r="D20" s="43">
        <v>0</v>
      </c>
      <c r="E20" s="44">
        <f t="shared" si="0"/>
        <v>0</v>
      </c>
      <c r="F20" s="25">
        <v>0</v>
      </c>
      <c r="G20" s="25">
        <f t="shared" si="1"/>
        <v>0</v>
      </c>
      <c r="H20" s="26" t="s">
        <v>137</v>
      </c>
      <c r="I20" s="50" t="s">
        <v>138</v>
      </c>
      <c r="J20" s="48">
        <f>H2*J15</f>
        <v>78806.629135802461</v>
      </c>
      <c r="K20" s="49">
        <f>H2*K15</f>
        <v>78806.629135802461</v>
      </c>
    </row>
    <row r="21" spans="1:11" ht="30.75" thickBot="1" x14ac:dyDescent="0.3">
      <c r="A21" s="166"/>
      <c r="B21" s="70" t="s">
        <v>134</v>
      </c>
      <c r="C21" s="70"/>
      <c r="D21" s="26">
        <f>SUM(D15:D20)</f>
        <v>572</v>
      </c>
      <c r="E21" s="74">
        <f>SUM(E15:E20)</f>
        <v>622.75</v>
      </c>
      <c r="F21" s="75">
        <f>SUM(F15:F20)</f>
        <v>572</v>
      </c>
      <c r="G21" s="74">
        <f>SUM(G15:G20)</f>
        <v>622.75</v>
      </c>
      <c r="H21" s="39" t="s">
        <v>139</v>
      </c>
      <c r="I21" s="51" t="s">
        <v>140</v>
      </c>
      <c r="J21" s="48">
        <f>J20/112</f>
        <v>703.63061728395053</v>
      </c>
      <c r="K21" s="49">
        <f>K20/112</f>
        <v>703.63061728395053</v>
      </c>
    </row>
    <row r="22" spans="1:11" ht="15" thickBot="1" x14ac:dyDescent="0.25"/>
    <row r="23" spans="1:11" ht="15.75" thickBot="1" x14ac:dyDescent="0.3">
      <c r="B23" s="123" t="s">
        <v>151</v>
      </c>
      <c r="C23" s="124" t="s">
        <v>12</v>
      </c>
      <c r="D23" s="124"/>
      <c r="E23" s="45">
        <f>K21</f>
        <v>703.63061728395053</v>
      </c>
    </row>
    <row r="24" spans="1:11" s="12" customFormat="1" ht="15" x14ac:dyDescent="0.25">
      <c r="C24" s="46"/>
      <c r="D24" s="28"/>
      <c r="E24" s="28"/>
      <c r="F24" s="47"/>
      <c r="H24" s="2"/>
      <c r="I24" s="2"/>
    </row>
    <row r="26" spans="1:11" ht="15.75" thickBot="1" x14ac:dyDescent="0.3">
      <c r="A26" s="154" t="s">
        <v>172</v>
      </c>
      <c r="B26" s="155"/>
      <c r="C26" s="155"/>
      <c r="D26" s="155"/>
      <c r="E26" s="155"/>
      <c r="F26" s="155"/>
      <c r="G26" s="155"/>
      <c r="H26" s="155"/>
      <c r="I26" s="155"/>
      <c r="J26" s="155"/>
      <c r="K26" s="155"/>
    </row>
    <row r="27" spans="1:11" ht="15.75" thickBot="1" x14ac:dyDescent="0.3">
      <c r="A27" s="191"/>
      <c r="B27" s="192"/>
      <c r="C27" s="193"/>
      <c r="D27" s="167" t="s">
        <v>148</v>
      </c>
      <c r="E27" s="168"/>
      <c r="F27" s="169" t="s">
        <v>149</v>
      </c>
      <c r="G27" s="170"/>
      <c r="H27" s="156" t="s">
        <v>150</v>
      </c>
      <c r="I27" s="157"/>
      <c r="J27" s="160" t="s">
        <v>148</v>
      </c>
      <c r="K27" s="177" t="s">
        <v>149</v>
      </c>
    </row>
    <row r="28" spans="1:11" ht="75.75" thickBot="1" x14ac:dyDescent="0.25">
      <c r="A28" s="38" t="s">
        <v>147</v>
      </c>
      <c r="B28" s="38" t="s">
        <v>127</v>
      </c>
      <c r="C28" s="38" t="s">
        <v>128</v>
      </c>
      <c r="D28" s="42" t="s">
        <v>135</v>
      </c>
      <c r="E28" s="57" t="s">
        <v>133</v>
      </c>
      <c r="F28" s="41" t="s">
        <v>135</v>
      </c>
      <c r="G28" s="41" t="s">
        <v>133</v>
      </c>
      <c r="H28" s="158"/>
      <c r="I28" s="159"/>
      <c r="J28" s="161"/>
      <c r="K28" s="178"/>
    </row>
    <row r="29" spans="1:11" x14ac:dyDescent="0.2">
      <c r="A29" s="174" t="s">
        <v>17</v>
      </c>
      <c r="B29" s="32">
        <v>3.5</v>
      </c>
      <c r="C29" s="43">
        <v>0.125</v>
      </c>
      <c r="D29" s="55">
        <v>19</v>
      </c>
      <c r="E29" s="8">
        <f>C29*D29</f>
        <v>2.375</v>
      </c>
      <c r="F29" s="2">
        <v>19</v>
      </c>
      <c r="G29" s="2">
        <f>C29*F29</f>
        <v>2.375</v>
      </c>
      <c r="H29" s="179" t="s">
        <v>136</v>
      </c>
      <c r="I29" s="182" t="s">
        <v>141</v>
      </c>
      <c r="J29" s="185">
        <f>E35/D9</f>
        <v>6.496913580246913E-2</v>
      </c>
      <c r="K29" s="188">
        <f>G35/D9</f>
        <v>6.496913580246913E-2</v>
      </c>
    </row>
    <row r="30" spans="1:11" x14ac:dyDescent="0.2">
      <c r="A30" s="175"/>
      <c r="B30" s="33">
        <v>7</v>
      </c>
      <c r="C30" s="43">
        <v>0.25</v>
      </c>
      <c r="D30" s="29">
        <v>39</v>
      </c>
      <c r="E30" s="20">
        <f t="shared" ref="E30:E34" si="2">C30*D30</f>
        <v>9.75</v>
      </c>
      <c r="F30" s="2">
        <v>39</v>
      </c>
      <c r="G30" s="2">
        <f t="shared" ref="G30:G34" si="3">C30*F30</f>
        <v>9.75</v>
      </c>
      <c r="H30" s="180"/>
      <c r="I30" s="183"/>
      <c r="J30" s="186"/>
      <c r="K30" s="189"/>
    </row>
    <row r="31" spans="1:11" x14ac:dyDescent="0.2">
      <c r="A31" s="175"/>
      <c r="B31" s="34">
        <v>14</v>
      </c>
      <c r="C31" s="43">
        <v>0.5</v>
      </c>
      <c r="D31" s="29">
        <v>50</v>
      </c>
      <c r="E31" s="20">
        <f t="shared" si="2"/>
        <v>25</v>
      </c>
      <c r="F31" s="2">
        <v>50</v>
      </c>
      <c r="G31" s="2">
        <f t="shared" si="3"/>
        <v>25</v>
      </c>
      <c r="H31" s="180"/>
      <c r="I31" s="183"/>
      <c r="J31" s="186"/>
      <c r="K31" s="189"/>
    </row>
    <row r="32" spans="1:11" x14ac:dyDescent="0.2">
      <c r="A32" s="175"/>
      <c r="B32" s="35">
        <v>28</v>
      </c>
      <c r="C32" s="43">
        <v>1</v>
      </c>
      <c r="D32" s="29">
        <v>174</v>
      </c>
      <c r="E32" s="20">
        <f t="shared" si="2"/>
        <v>174</v>
      </c>
      <c r="F32" s="2">
        <v>174</v>
      </c>
      <c r="G32" s="2">
        <f t="shared" si="3"/>
        <v>174</v>
      </c>
      <c r="H32" s="180"/>
      <c r="I32" s="183"/>
      <c r="J32" s="186"/>
      <c r="K32" s="189"/>
    </row>
    <row r="33" spans="1:11" ht="15" thickBot="1" x14ac:dyDescent="0.25">
      <c r="A33" s="175"/>
      <c r="B33" s="36">
        <v>56</v>
      </c>
      <c r="C33" s="43">
        <v>2</v>
      </c>
      <c r="D33" s="29">
        <v>26</v>
      </c>
      <c r="E33" s="20">
        <f t="shared" si="2"/>
        <v>52</v>
      </c>
      <c r="F33" s="2">
        <v>26</v>
      </c>
      <c r="G33" s="2">
        <f t="shared" si="3"/>
        <v>52</v>
      </c>
      <c r="H33" s="181"/>
      <c r="I33" s="184"/>
      <c r="J33" s="187"/>
      <c r="K33" s="190"/>
    </row>
    <row r="34" spans="1:11" ht="43.5" thickBot="1" x14ac:dyDescent="0.25">
      <c r="A34" s="175"/>
      <c r="B34" s="37">
        <v>112</v>
      </c>
      <c r="C34" s="56">
        <v>4</v>
      </c>
      <c r="D34" s="43">
        <v>0</v>
      </c>
      <c r="E34" s="44">
        <f t="shared" si="2"/>
        <v>0</v>
      </c>
      <c r="F34" s="2">
        <v>0</v>
      </c>
      <c r="G34" s="2">
        <f t="shared" si="3"/>
        <v>0</v>
      </c>
      <c r="H34" s="26" t="s">
        <v>137</v>
      </c>
      <c r="I34" s="50" t="s">
        <v>138</v>
      </c>
      <c r="J34" s="48">
        <f>H2*J29</f>
        <v>33297.461728395057</v>
      </c>
      <c r="K34" s="49">
        <f>H2*K29</f>
        <v>33297.461728395057</v>
      </c>
    </row>
    <row r="35" spans="1:11" ht="30.75" thickBot="1" x14ac:dyDescent="0.3">
      <c r="A35" s="176"/>
      <c r="B35" s="70" t="s">
        <v>134</v>
      </c>
      <c r="C35" s="127"/>
      <c r="D35" s="26">
        <f>SUM(D29:D34)</f>
        <v>308</v>
      </c>
      <c r="E35" s="74">
        <f>SUM(E29:E34)</f>
        <v>263.125</v>
      </c>
      <c r="F35" s="72">
        <f>SUM(F29:F34)</f>
        <v>308</v>
      </c>
      <c r="G35" s="74">
        <f>SUM(G29:G34)</f>
        <v>263.125</v>
      </c>
      <c r="H35" s="39" t="s">
        <v>139</v>
      </c>
      <c r="I35" s="51" t="s">
        <v>140</v>
      </c>
      <c r="J35" s="48">
        <f>J34/112</f>
        <v>297.29876543209872</v>
      </c>
      <c r="K35" s="49">
        <f>K34/112</f>
        <v>297.29876543209872</v>
      </c>
    </row>
    <row r="36" spans="1:11" x14ac:dyDescent="0.2">
      <c r="A36" s="174" t="s">
        <v>22</v>
      </c>
      <c r="B36" s="32">
        <v>3.5</v>
      </c>
      <c r="C36" s="30">
        <v>0.125</v>
      </c>
      <c r="D36" s="58">
        <v>5</v>
      </c>
      <c r="E36" s="20">
        <f>C36*D36</f>
        <v>0.625</v>
      </c>
      <c r="F36" s="3">
        <v>5</v>
      </c>
      <c r="G36" s="19">
        <f>C36*F36</f>
        <v>0.625</v>
      </c>
      <c r="H36" s="179" t="s">
        <v>136</v>
      </c>
      <c r="I36" s="182" t="s">
        <v>141</v>
      </c>
      <c r="J36" s="185">
        <f>E42/D9</f>
        <v>1.9290123456790122E-2</v>
      </c>
      <c r="K36" s="188">
        <f>G42/D9</f>
        <v>1.9290123456790122E-2</v>
      </c>
    </row>
    <row r="37" spans="1:11" x14ac:dyDescent="0.2">
      <c r="A37" s="175"/>
      <c r="B37" s="33">
        <v>7</v>
      </c>
      <c r="C37" s="30">
        <v>0.25</v>
      </c>
      <c r="D37" s="58">
        <v>26</v>
      </c>
      <c r="E37" s="20">
        <f t="shared" ref="E37:E41" si="4">C37*D37</f>
        <v>6.5</v>
      </c>
      <c r="F37" s="3">
        <v>26</v>
      </c>
      <c r="G37" s="19">
        <f t="shared" ref="G37:G41" si="5">C37*F37</f>
        <v>6.5</v>
      </c>
      <c r="H37" s="180"/>
      <c r="I37" s="183"/>
      <c r="J37" s="186"/>
      <c r="K37" s="189"/>
    </row>
    <row r="38" spans="1:11" x14ac:dyDescent="0.2">
      <c r="A38" s="175"/>
      <c r="B38" s="34">
        <v>14</v>
      </c>
      <c r="C38" s="30">
        <v>0.5</v>
      </c>
      <c r="D38" s="58">
        <v>6</v>
      </c>
      <c r="E38" s="20">
        <f t="shared" si="4"/>
        <v>3</v>
      </c>
      <c r="F38" s="3">
        <v>6</v>
      </c>
      <c r="G38" s="19">
        <f t="shared" si="5"/>
        <v>3</v>
      </c>
      <c r="H38" s="180"/>
      <c r="I38" s="183"/>
      <c r="J38" s="186"/>
      <c r="K38" s="189"/>
    </row>
    <row r="39" spans="1:11" x14ac:dyDescent="0.2">
      <c r="A39" s="175"/>
      <c r="B39" s="35">
        <v>28</v>
      </c>
      <c r="C39" s="30">
        <v>1</v>
      </c>
      <c r="D39" s="58">
        <v>46</v>
      </c>
      <c r="E39" s="20">
        <f t="shared" si="4"/>
        <v>46</v>
      </c>
      <c r="F39" s="3">
        <v>46</v>
      </c>
      <c r="G39" s="19">
        <f t="shared" si="5"/>
        <v>46</v>
      </c>
      <c r="H39" s="180"/>
      <c r="I39" s="183"/>
      <c r="J39" s="186"/>
      <c r="K39" s="189"/>
    </row>
    <row r="40" spans="1:11" ht="15" thickBot="1" x14ac:dyDescent="0.25">
      <c r="A40" s="175"/>
      <c r="B40" s="36">
        <v>56</v>
      </c>
      <c r="C40" s="30">
        <v>2</v>
      </c>
      <c r="D40" s="58">
        <v>11</v>
      </c>
      <c r="E40" s="20">
        <f t="shared" si="4"/>
        <v>22</v>
      </c>
      <c r="F40" s="3">
        <v>11</v>
      </c>
      <c r="G40" s="19">
        <f t="shared" si="5"/>
        <v>22</v>
      </c>
      <c r="H40" s="181"/>
      <c r="I40" s="184"/>
      <c r="J40" s="187"/>
      <c r="K40" s="190"/>
    </row>
    <row r="41" spans="1:11" ht="43.5" thickBot="1" x14ac:dyDescent="0.25">
      <c r="A41" s="175"/>
      <c r="B41" s="37">
        <v>112</v>
      </c>
      <c r="C41" s="31">
        <v>4</v>
      </c>
      <c r="D41" s="59">
        <v>0</v>
      </c>
      <c r="E41" s="44">
        <f t="shared" si="4"/>
        <v>0</v>
      </c>
      <c r="F41" s="3">
        <v>0</v>
      </c>
      <c r="G41" s="25">
        <f t="shared" si="5"/>
        <v>0</v>
      </c>
      <c r="H41" s="26" t="s">
        <v>137</v>
      </c>
      <c r="I41" s="50" t="s">
        <v>138</v>
      </c>
      <c r="J41" s="48">
        <f>H2*J36</f>
        <v>9886.4197530864185</v>
      </c>
      <c r="K41" s="49">
        <f>H2*K36</f>
        <v>9886.4197530864185</v>
      </c>
    </row>
    <row r="42" spans="1:11" ht="30.75" thickBot="1" x14ac:dyDescent="0.3">
      <c r="A42" s="176"/>
      <c r="B42" s="70" t="s">
        <v>134</v>
      </c>
      <c r="C42" s="70"/>
      <c r="D42" s="76">
        <f>SUM(D36:D41)</f>
        <v>94</v>
      </c>
      <c r="E42" s="74">
        <f>SUM(E36:E41)</f>
        <v>78.125</v>
      </c>
      <c r="F42" s="76">
        <f>SUM(F36:F41)</f>
        <v>94</v>
      </c>
      <c r="G42" s="74">
        <f>SUM(G36:G41)</f>
        <v>78.125</v>
      </c>
      <c r="H42" s="39" t="s">
        <v>139</v>
      </c>
      <c r="I42" s="51" t="s">
        <v>140</v>
      </c>
      <c r="J42" s="48">
        <f>J41/112</f>
        <v>88.271604938271594</v>
      </c>
      <c r="K42" s="49">
        <f>K41/112</f>
        <v>88.271604938271594</v>
      </c>
    </row>
    <row r="43" spans="1:11" x14ac:dyDescent="0.2">
      <c r="A43" s="174" t="s">
        <v>18</v>
      </c>
      <c r="B43" s="32">
        <v>3.5</v>
      </c>
      <c r="C43" s="30">
        <v>0.125</v>
      </c>
      <c r="D43" s="58">
        <v>5</v>
      </c>
      <c r="E43" s="44">
        <f>C43*D43</f>
        <v>0.625</v>
      </c>
      <c r="F43" s="19">
        <v>5</v>
      </c>
      <c r="G43" s="19">
        <f>C43*F43</f>
        <v>0.625</v>
      </c>
      <c r="H43" s="179" t="s">
        <v>136</v>
      </c>
      <c r="I43" s="182" t="s">
        <v>141</v>
      </c>
      <c r="J43" s="185">
        <f>E49/D9</f>
        <v>2.1574074074074075E-2</v>
      </c>
      <c r="K43" s="188">
        <f>G49/D9</f>
        <v>2.9413580246913582E-2</v>
      </c>
    </row>
    <row r="44" spans="1:11" x14ac:dyDescent="0.2">
      <c r="A44" s="175"/>
      <c r="B44" s="33">
        <v>7</v>
      </c>
      <c r="C44" s="30">
        <v>0.25</v>
      </c>
      <c r="D44" s="126">
        <v>31</v>
      </c>
      <c r="E44" s="65">
        <f t="shared" ref="E44:E48" si="6">C44*D44</f>
        <v>7.75</v>
      </c>
      <c r="F44" s="14">
        <v>44</v>
      </c>
      <c r="G44" s="14">
        <f t="shared" ref="G44:G48" si="7">C44*F44</f>
        <v>11</v>
      </c>
      <c r="H44" s="180"/>
      <c r="I44" s="183"/>
      <c r="J44" s="186"/>
      <c r="K44" s="189"/>
    </row>
    <row r="45" spans="1:11" x14ac:dyDescent="0.2">
      <c r="A45" s="175"/>
      <c r="B45" s="34">
        <v>14</v>
      </c>
      <c r="C45" s="30">
        <v>0.5</v>
      </c>
      <c r="D45" s="126">
        <v>12</v>
      </c>
      <c r="E45" s="65">
        <f t="shared" si="6"/>
        <v>6</v>
      </c>
      <c r="F45" s="14">
        <v>13</v>
      </c>
      <c r="G45" s="14">
        <f t="shared" si="7"/>
        <v>6.5</v>
      </c>
      <c r="H45" s="180"/>
      <c r="I45" s="183"/>
      <c r="J45" s="186"/>
      <c r="K45" s="189"/>
    </row>
    <row r="46" spans="1:11" x14ac:dyDescent="0.2">
      <c r="A46" s="175"/>
      <c r="B46" s="35">
        <v>28</v>
      </c>
      <c r="C46" s="30">
        <v>1</v>
      </c>
      <c r="D46" s="126">
        <v>57</v>
      </c>
      <c r="E46" s="65">
        <f t="shared" si="6"/>
        <v>57</v>
      </c>
      <c r="F46" s="14">
        <v>71</v>
      </c>
      <c r="G46" s="14">
        <f t="shared" si="7"/>
        <v>71</v>
      </c>
      <c r="H46" s="180"/>
      <c r="I46" s="183"/>
      <c r="J46" s="186"/>
      <c r="K46" s="189"/>
    </row>
    <row r="47" spans="1:11" ht="15" thickBot="1" x14ac:dyDescent="0.25">
      <c r="A47" s="175"/>
      <c r="B47" s="36">
        <v>56</v>
      </c>
      <c r="C47" s="30">
        <v>2</v>
      </c>
      <c r="D47" s="126">
        <v>8</v>
      </c>
      <c r="E47" s="65">
        <f t="shared" si="6"/>
        <v>16</v>
      </c>
      <c r="F47" s="60">
        <v>15</v>
      </c>
      <c r="G47" s="14">
        <f t="shared" si="7"/>
        <v>30</v>
      </c>
      <c r="H47" s="181"/>
      <c r="I47" s="184"/>
      <c r="J47" s="187"/>
      <c r="K47" s="190"/>
    </row>
    <row r="48" spans="1:11" ht="43.5" thickBot="1" x14ac:dyDescent="0.25">
      <c r="A48" s="175"/>
      <c r="B48" s="37">
        <v>112</v>
      </c>
      <c r="C48" s="31">
        <v>4</v>
      </c>
      <c r="D48" s="64">
        <v>0</v>
      </c>
      <c r="E48" s="65">
        <f t="shared" si="6"/>
        <v>0</v>
      </c>
      <c r="F48" s="25">
        <v>0</v>
      </c>
      <c r="G48" s="25">
        <f t="shared" si="7"/>
        <v>0</v>
      </c>
      <c r="H48" s="26" t="s">
        <v>137</v>
      </c>
      <c r="I48" s="50" t="s">
        <v>138</v>
      </c>
      <c r="J48" s="48">
        <f>H2*J43</f>
        <v>11056.971851851853</v>
      </c>
      <c r="K48" s="49">
        <f>H2*K43</f>
        <v>15074.812839506174</v>
      </c>
    </row>
    <row r="49" spans="1:11" ht="30.75" thickBot="1" x14ac:dyDescent="0.3">
      <c r="A49" s="176"/>
      <c r="B49" s="70" t="s">
        <v>134</v>
      </c>
      <c r="C49" s="70"/>
      <c r="D49" s="76">
        <f>SUM(D43:D48)</f>
        <v>113</v>
      </c>
      <c r="E49" s="74">
        <f>SUM(E43:E48)</f>
        <v>87.375</v>
      </c>
      <c r="F49" s="73">
        <f>SUM(F43:F48)</f>
        <v>148</v>
      </c>
      <c r="G49" s="71">
        <f>SUM(G43:G48)</f>
        <v>119.125</v>
      </c>
      <c r="H49" s="39" t="s">
        <v>139</v>
      </c>
      <c r="I49" s="51" t="s">
        <v>140</v>
      </c>
      <c r="J49" s="48">
        <f>J48/112</f>
        <v>98.722962962962967</v>
      </c>
      <c r="K49" s="49">
        <f>K48/112</f>
        <v>134.59654320987656</v>
      </c>
    </row>
    <row r="50" spans="1:11" ht="15" thickBot="1" x14ac:dyDescent="0.25"/>
    <row r="51" spans="1:11" ht="15.75" thickBot="1" x14ac:dyDescent="0.3">
      <c r="B51" s="123" t="s">
        <v>151</v>
      </c>
      <c r="C51" s="124" t="s">
        <v>152</v>
      </c>
      <c r="D51" s="124"/>
      <c r="E51" s="124"/>
      <c r="F51" s="124"/>
      <c r="G51" s="53">
        <f>K35+K42+K49</f>
        <v>520.16691358024684</v>
      </c>
    </row>
    <row r="54" spans="1:11" ht="15.75" thickBot="1" x14ac:dyDescent="0.3">
      <c r="A54" s="154" t="s">
        <v>173</v>
      </c>
      <c r="B54" s="155"/>
      <c r="C54" s="155"/>
      <c r="D54" s="155"/>
      <c r="E54" s="155"/>
      <c r="F54" s="155"/>
      <c r="G54" s="155"/>
      <c r="H54" s="155"/>
      <c r="I54" s="155"/>
      <c r="J54" s="155"/>
      <c r="K54" s="155"/>
    </row>
    <row r="55" spans="1:11" ht="15.75" thickBot="1" x14ac:dyDescent="0.3">
      <c r="A55" s="191"/>
      <c r="B55" s="192"/>
      <c r="C55" s="193"/>
      <c r="D55" s="167" t="s">
        <v>148</v>
      </c>
      <c r="E55" s="168"/>
      <c r="F55" s="169" t="s">
        <v>149</v>
      </c>
      <c r="G55" s="170"/>
      <c r="H55" s="156" t="s">
        <v>150</v>
      </c>
      <c r="I55" s="157"/>
      <c r="J55" s="160" t="s">
        <v>148</v>
      </c>
      <c r="K55" s="177" t="s">
        <v>149</v>
      </c>
    </row>
    <row r="56" spans="1:11" ht="75.75" thickBot="1" x14ac:dyDescent="0.25">
      <c r="A56" s="38" t="s">
        <v>147</v>
      </c>
      <c r="B56" s="38" t="s">
        <v>127</v>
      </c>
      <c r="C56" s="38" t="s">
        <v>128</v>
      </c>
      <c r="D56" s="39" t="s">
        <v>135</v>
      </c>
      <c r="E56" s="40" t="s">
        <v>133</v>
      </c>
      <c r="F56" s="41" t="s">
        <v>135</v>
      </c>
      <c r="G56" s="41" t="s">
        <v>133</v>
      </c>
      <c r="H56" s="158"/>
      <c r="I56" s="159"/>
      <c r="J56" s="161"/>
      <c r="K56" s="178"/>
    </row>
    <row r="57" spans="1:11" x14ac:dyDescent="0.2">
      <c r="A57" s="174" t="s">
        <v>25</v>
      </c>
      <c r="B57" s="32">
        <v>3.5</v>
      </c>
      <c r="C57" s="30">
        <v>0.125</v>
      </c>
      <c r="D57" s="126">
        <v>10</v>
      </c>
      <c r="E57" s="62">
        <f>C57*D57</f>
        <v>1.25</v>
      </c>
      <c r="F57" s="14">
        <v>12</v>
      </c>
      <c r="G57" s="14">
        <f>C57*F57</f>
        <v>1.5</v>
      </c>
      <c r="H57" s="179" t="s">
        <v>136</v>
      </c>
      <c r="I57" s="182" t="s">
        <v>142</v>
      </c>
      <c r="J57" s="185">
        <f>E63/D9</f>
        <v>3.9382716049382718E-2</v>
      </c>
      <c r="K57" s="188">
        <f>G63/D9</f>
        <v>4.302469135802469E-2</v>
      </c>
    </row>
    <row r="58" spans="1:11" x14ac:dyDescent="0.2">
      <c r="A58" s="175"/>
      <c r="B58" s="33">
        <v>7</v>
      </c>
      <c r="C58" s="30">
        <v>0.25</v>
      </c>
      <c r="D58" s="126">
        <v>63</v>
      </c>
      <c r="E58" s="62">
        <f t="shared" ref="E58:E62" si="8">C58*D58</f>
        <v>15.75</v>
      </c>
      <c r="F58" s="14">
        <v>69</v>
      </c>
      <c r="G58" s="14">
        <f t="shared" ref="G58:G62" si="9">C58*F58</f>
        <v>17.25</v>
      </c>
      <c r="H58" s="180"/>
      <c r="I58" s="183"/>
      <c r="J58" s="186"/>
      <c r="K58" s="189"/>
    </row>
    <row r="59" spans="1:11" x14ac:dyDescent="0.2">
      <c r="A59" s="175"/>
      <c r="B59" s="34">
        <v>14</v>
      </c>
      <c r="C59" s="30">
        <v>0.5</v>
      </c>
      <c r="D59" s="126">
        <v>37</v>
      </c>
      <c r="E59" s="62">
        <f t="shared" si="8"/>
        <v>18.5</v>
      </c>
      <c r="F59" s="19">
        <v>37</v>
      </c>
      <c r="G59" s="19">
        <f t="shared" si="9"/>
        <v>18.5</v>
      </c>
      <c r="H59" s="180"/>
      <c r="I59" s="183"/>
      <c r="J59" s="186"/>
      <c r="K59" s="189"/>
    </row>
    <row r="60" spans="1:11" x14ac:dyDescent="0.2">
      <c r="A60" s="175"/>
      <c r="B60" s="35">
        <v>28</v>
      </c>
      <c r="C60" s="30">
        <v>1</v>
      </c>
      <c r="D60" s="126">
        <v>88</v>
      </c>
      <c r="E60" s="62">
        <f t="shared" si="8"/>
        <v>88</v>
      </c>
      <c r="F60" s="14">
        <v>101</v>
      </c>
      <c r="G60" s="14">
        <f t="shared" si="9"/>
        <v>101</v>
      </c>
      <c r="H60" s="180"/>
      <c r="I60" s="183"/>
      <c r="J60" s="186"/>
      <c r="K60" s="189"/>
    </row>
    <row r="61" spans="1:11" ht="15" thickBot="1" x14ac:dyDescent="0.25">
      <c r="A61" s="175"/>
      <c r="B61" s="36">
        <v>56</v>
      </c>
      <c r="C61" s="30">
        <v>2</v>
      </c>
      <c r="D61" s="126">
        <v>18</v>
      </c>
      <c r="E61" s="62">
        <f t="shared" si="8"/>
        <v>36</v>
      </c>
      <c r="F61" s="25">
        <v>18</v>
      </c>
      <c r="G61" s="19">
        <f t="shared" si="9"/>
        <v>36</v>
      </c>
      <c r="H61" s="181"/>
      <c r="I61" s="184"/>
      <c r="J61" s="187"/>
      <c r="K61" s="190"/>
    </row>
    <row r="62" spans="1:11" ht="43.5" thickBot="1" x14ac:dyDescent="0.25">
      <c r="A62" s="175"/>
      <c r="B62" s="37">
        <v>112</v>
      </c>
      <c r="C62" s="31">
        <v>4</v>
      </c>
      <c r="D62" s="64">
        <v>0</v>
      </c>
      <c r="E62" s="65">
        <f t="shared" si="8"/>
        <v>0</v>
      </c>
      <c r="F62" s="25">
        <v>0</v>
      </c>
      <c r="G62" s="25">
        <f t="shared" si="9"/>
        <v>0</v>
      </c>
      <c r="H62" s="26" t="s">
        <v>137</v>
      </c>
      <c r="I62" s="50" t="s">
        <v>138</v>
      </c>
      <c r="J62" s="48">
        <f>H2*J57</f>
        <v>20184.114567901237</v>
      </c>
      <c r="K62" s="49">
        <f>H2*K57</f>
        <v>22050.670617283951</v>
      </c>
    </row>
    <row r="63" spans="1:11" ht="30.75" thickBot="1" x14ac:dyDescent="0.3">
      <c r="A63" s="176"/>
      <c r="B63" s="70" t="s">
        <v>134</v>
      </c>
      <c r="C63" s="70"/>
      <c r="D63" s="76">
        <f>SUM(D57:D62)</f>
        <v>216</v>
      </c>
      <c r="E63" s="74">
        <f>SUM(E57:E62)</f>
        <v>159.5</v>
      </c>
      <c r="F63" s="73">
        <f>SUM(F57:F62)</f>
        <v>237</v>
      </c>
      <c r="G63" s="71">
        <f>SUM(G57:G62)</f>
        <v>174.25</v>
      </c>
      <c r="H63" s="39" t="s">
        <v>139</v>
      </c>
      <c r="I63" s="51" t="s">
        <v>140</v>
      </c>
      <c r="J63" s="48">
        <f>J62/112</f>
        <v>180.21530864197533</v>
      </c>
      <c r="K63" s="49">
        <f>K62/112</f>
        <v>196.88098765432099</v>
      </c>
    </row>
    <row r="64" spans="1:11" x14ac:dyDescent="0.2">
      <c r="A64" s="174" t="s">
        <v>26</v>
      </c>
      <c r="B64" s="32">
        <v>3.5</v>
      </c>
      <c r="C64" s="30">
        <v>0.125</v>
      </c>
      <c r="D64" s="61">
        <v>2</v>
      </c>
      <c r="E64" s="62">
        <f>C64*D64</f>
        <v>0.25</v>
      </c>
      <c r="F64" s="3">
        <v>2</v>
      </c>
      <c r="G64" s="63">
        <f>C64*F64</f>
        <v>0.25</v>
      </c>
      <c r="H64" s="179" t="s">
        <v>136</v>
      </c>
      <c r="I64" s="182" t="s">
        <v>142</v>
      </c>
      <c r="J64" s="185">
        <f>E70/D9</f>
        <v>8.7037037037037031E-3</v>
      </c>
      <c r="K64" s="188">
        <f>G70/D9</f>
        <v>8.7037037037037031E-3</v>
      </c>
    </row>
    <row r="65" spans="1:11" x14ac:dyDescent="0.2">
      <c r="A65" s="175"/>
      <c r="B65" s="33">
        <v>7</v>
      </c>
      <c r="C65" s="30">
        <v>0.25</v>
      </c>
      <c r="D65" s="61">
        <v>18</v>
      </c>
      <c r="E65" s="62">
        <f t="shared" ref="E65:E69" si="10">C65*D65</f>
        <v>4.5</v>
      </c>
      <c r="F65" s="3">
        <v>18</v>
      </c>
      <c r="G65" s="63">
        <f t="shared" ref="G65:G69" si="11">C65*F65</f>
        <v>4.5</v>
      </c>
      <c r="H65" s="180"/>
      <c r="I65" s="183"/>
      <c r="J65" s="186"/>
      <c r="K65" s="189"/>
    </row>
    <row r="66" spans="1:11" x14ac:dyDescent="0.2">
      <c r="A66" s="175"/>
      <c r="B66" s="34">
        <v>14</v>
      </c>
      <c r="C66" s="30">
        <v>0.5</v>
      </c>
      <c r="D66" s="61">
        <v>17</v>
      </c>
      <c r="E66" s="62">
        <f t="shared" si="10"/>
        <v>8.5</v>
      </c>
      <c r="F66" s="3">
        <v>17</v>
      </c>
      <c r="G66" s="63">
        <f t="shared" si="11"/>
        <v>8.5</v>
      </c>
      <c r="H66" s="180"/>
      <c r="I66" s="183"/>
      <c r="J66" s="186"/>
      <c r="K66" s="189"/>
    </row>
    <row r="67" spans="1:11" x14ac:dyDescent="0.2">
      <c r="A67" s="175"/>
      <c r="B67" s="35">
        <v>28</v>
      </c>
      <c r="C67" s="30">
        <v>1</v>
      </c>
      <c r="D67" s="61">
        <v>18</v>
      </c>
      <c r="E67" s="62">
        <f t="shared" si="10"/>
        <v>18</v>
      </c>
      <c r="F67" s="3">
        <v>18</v>
      </c>
      <c r="G67" s="63">
        <f t="shared" si="11"/>
        <v>18</v>
      </c>
      <c r="H67" s="180"/>
      <c r="I67" s="183"/>
      <c r="J67" s="186"/>
      <c r="K67" s="189"/>
    </row>
    <row r="68" spans="1:11" ht="15" thickBot="1" x14ac:dyDescent="0.25">
      <c r="A68" s="175"/>
      <c r="B68" s="36">
        <v>56</v>
      </c>
      <c r="C68" s="30">
        <v>2</v>
      </c>
      <c r="D68" s="61">
        <v>2</v>
      </c>
      <c r="E68" s="62">
        <f t="shared" si="10"/>
        <v>4</v>
      </c>
      <c r="F68" s="3">
        <v>2</v>
      </c>
      <c r="G68" s="63">
        <f t="shared" si="11"/>
        <v>4</v>
      </c>
      <c r="H68" s="181"/>
      <c r="I68" s="184"/>
      <c r="J68" s="187"/>
      <c r="K68" s="190"/>
    </row>
    <row r="69" spans="1:11" ht="43.5" thickBot="1" x14ac:dyDescent="0.25">
      <c r="A69" s="175"/>
      <c r="B69" s="37">
        <v>112</v>
      </c>
      <c r="C69" s="31">
        <v>4</v>
      </c>
      <c r="D69" s="64">
        <v>0</v>
      </c>
      <c r="E69" s="65">
        <f t="shared" si="10"/>
        <v>0</v>
      </c>
      <c r="F69" s="3">
        <v>0</v>
      </c>
      <c r="G69" s="63">
        <f t="shared" si="11"/>
        <v>0</v>
      </c>
      <c r="H69" s="26" t="s">
        <v>137</v>
      </c>
      <c r="I69" s="50" t="s">
        <v>138</v>
      </c>
      <c r="J69" s="48">
        <f>H2*J64</f>
        <v>4460.752592592592</v>
      </c>
      <c r="K69" s="49">
        <f>H2*K64</f>
        <v>4460.752592592592</v>
      </c>
    </row>
    <row r="70" spans="1:11" ht="30.75" thickBot="1" x14ac:dyDescent="0.3">
      <c r="A70" s="176"/>
      <c r="B70" s="70" t="s">
        <v>134</v>
      </c>
      <c r="C70" s="70"/>
      <c r="D70" s="76">
        <f>SUM(D64:D69)</f>
        <v>57</v>
      </c>
      <c r="E70" s="74">
        <f>SUM(E64:E69)</f>
        <v>35.25</v>
      </c>
      <c r="F70" s="75">
        <f>SUM(F64:F69)</f>
        <v>57</v>
      </c>
      <c r="G70" s="74">
        <f>SUM(G64:G69)</f>
        <v>35.25</v>
      </c>
      <c r="H70" s="39" t="s">
        <v>139</v>
      </c>
      <c r="I70" s="51" t="s">
        <v>140</v>
      </c>
      <c r="J70" s="48">
        <f>J69/112</f>
        <v>39.828148148148145</v>
      </c>
      <c r="K70" s="49">
        <f>K69/112</f>
        <v>39.828148148148145</v>
      </c>
    </row>
    <row r="71" spans="1:11" x14ac:dyDescent="0.2">
      <c r="A71" s="174" t="s">
        <v>28</v>
      </c>
      <c r="B71" s="32">
        <v>3.5</v>
      </c>
      <c r="C71" s="30">
        <v>0.125</v>
      </c>
      <c r="D71" s="3">
        <v>6</v>
      </c>
      <c r="E71" s="62">
        <f>C71*D71</f>
        <v>0.75</v>
      </c>
      <c r="F71" s="14">
        <v>8</v>
      </c>
      <c r="G71" s="14">
        <f>C71*F71</f>
        <v>1</v>
      </c>
      <c r="H71" s="179" t="s">
        <v>136</v>
      </c>
      <c r="I71" s="182" t="s">
        <v>142</v>
      </c>
      <c r="J71" s="185">
        <f>E77/D9</f>
        <v>1.4814814814814815E-2</v>
      </c>
      <c r="K71" s="188">
        <f>G77/D9</f>
        <v>1.7716049382716051E-2</v>
      </c>
    </row>
    <row r="72" spans="1:11" x14ac:dyDescent="0.2">
      <c r="A72" s="175"/>
      <c r="B72" s="33">
        <v>7</v>
      </c>
      <c r="C72" s="30">
        <v>0.25</v>
      </c>
      <c r="D72" s="3">
        <v>27</v>
      </c>
      <c r="E72" s="62">
        <f t="shared" ref="E72:E76" si="12">C72*D72</f>
        <v>6.75</v>
      </c>
      <c r="F72" s="14">
        <v>31</v>
      </c>
      <c r="G72" s="14">
        <f t="shared" ref="G72:G76" si="13">C72*F72</f>
        <v>7.75</v>
      </c>
      <c r="H72" s="180"/>
      <c r="I72" s="183"/>
      <c r="J72" s="186"/>
      <c r="K72" s="189"/>
    </row>
    <row r="73" spans="1:11" x14ac:dyDescent="0.2">
      <c r="A73" s="175"/>
      <c r="B73" s="34">
        <v>14</v>
      </c>
      <c r="C73" s="30">
        <v>0.5</v>
      </c>
      <c r="D73" s="3">
        <v>13</v>
      </c>
      <c r="E73" s="62">
        <f t="shared" si="12"/>
        <v>6.5</v>
      </c>
      <c r="F73" s="14">
        <v>14</v>
      </c>
      <c r="G73" s="14">
        <f t="shared" si="13"/>
        <v>7</v>
      </c>
      <c r="H73" s="180"/>
      <c r="I73" s="183"/>
      <c r="J73" s="186"/>
      <c r="K73" s="189"/>
    </row>
    <row r="74" spans="1:11" x14ac:dyDescent="0.2">
      <c r="A74" s="175"/>
      <c r="B74" s="35">
        <v>28</v>
      </c>
      <c r="C74" s="30">
        <v>1</v>
      </c>
      <c r="D74" s="3">
        <v>38</v>
      </c>
      <c r="E74" s="62">
        <f t="shared" si="12"/>
        <v>38</v>
      </c>
      <c r="F74" s="14">
        <v>48</v>
      </c>
      <c r="G74" s="14">
        <f t="shared" si="13"/>
        <v>48</v>
      </c>
      <c r="H74" s="180"/>
      <c r="I74" s="183"/>
      <c r="J74" s="186"/>
      <c r="K74" s="189"/>
    </row>
    <row r="75" spans="1:11" ht="15" thickBot="1" x14ac:dyDescent="0.25">
      <c r="A75" s="175"/>
      <c r="B75" s="36">
        <v>56</v>
      </c>
      <c r="C75" s="30">
        <v>2</v>
      </c>
      <c r="D75" s="3">
        <v>4</v>
      </c>
      <c r="E75" s="62">
        <f t="shared" si="12"/>
        <v>8</v>
      </c>
      <c r="F75" s="25">
        <v>4</v>
      </c>
      <c r="G75" s="19">
        <f t="shared" si="13"/>
        <v>8</v>
      </c>
      <c r="H75" s="181"/>
      <c r="I75" s="184"/>
      <c r="J75" s="187"/>
      <c r="K75" s="190"/>
    </row>
    <row r="76" spans="1:11" ht="43.5" thickBot="1" x14ac:dyDescent="0.25">
      <c r="A76" s="175"/>
      <c r="B76" s="37">
        <v>112</v>
      </c>
      <c r="C76" s="31">
        <v>4</v>
      </c>
      <c r="D76" s="64">
        <v>0</v>
      </c>
      <c r="E76" s="65">
        <f t="shared" si="12"/>
        <v>0</v>
      </c>
      <c r="F76" s="25">
        <v>0</v>
      </c>
      <c r="G76" s="19">
        <f t="shared" si="13"/>
        <v>0</v>
      </c>
      <c r="H76" s="26" t="s">
        <v>137</v>
      </c>
      <c r="I76" s="50" t="s">
        <v>138</v>
      </c>
      <c r="J76" s="48">
        <f>H2*J71</f>
        <v>7592.770370370371</v>
      </c>
      <c r="K76" s="49">
        <f>H2*K71</f>
        <v>9079.6879012345689</v>
      </c>
    </row>
    <row r="77" spans="1:11" ht="30.75" thickBot="1" x14ac:dyDescent="0.3">
      <c r="A77" s="176"/>
      <c r="B77" s="70" t="s">
        <v>134</v>
      </c>
      <c r="C77" s="70"/>
      <c r="D77" s="76">
        <f>SUM(D71:D76)</f>
        <v>88</v>
      </c>
      <c r="E77" s="74">
        <f>SUM(E71:E76)</f>
        <v>60</v>
      </c>
      <c r="F77" s="73">
        <f>SUM(F71:F76)</f>
        <v>105</v>
      </c>
      <c r="G77" s="71">
        <f>SUM(G71:G76)</f>
        <v>71.75</v>
      </c>
      <c r="H77" s="39" t="s">
        <v>139</v>
      </c>
      <c r="I77" s="51" t="s">
        <v>140</v>
      </c>
      <c r="J77" s="48">
        <f>J76/112</f>
        <v>67.792592592592598</v>
      </c>
      <c r="K77" s="49">
        <f>K76/112</f>
        <v>81.068641975308651</v>
      </c>
    </row>
    <row r="78" spans="1:11" x14ac:dyDescent="0.2">
      <c r="A78" s="174" t="s">
        <v>31</v>
      </c>
      <c r="B78" s="32">
        <v>3.5</v>
      </c>
      <c r="C78" s="30">
        <v>0.125</v>
      </c>
      <c r="D78" s="2">
        <v>4</v>
      </c>
      <c r="E78" s="20">
        <f>C78*D78</f>
        <v>0.5</v>
      </c>
      <c r="F78" s="2">
        <v>4</v>
      </c>
      <c r="G78" s="19">
        <f>C78*F78</f>
        <v>0.5</v>
      </c>
      <c r="H78" s="179" t="s">
        <v>136</v>
      </c>
      <c r="I78" s="182" t="s">
        <v>142</v>
      </c>
      <c r="J78" s="185">
        <f>E84/D9</f>
        <v>9.8148148148148144E-3</v>
      </c>
      <c r="K78" s="188">
        <f>G84/D9</f>
        <v>9.8148148148148144E-3</v>
      </c>
    </row>
    <row r="79" spans="1:11" x14ac:dyDescent="0.2">
      <c r="A79" s="175"/>
      <c r="B79" s="33">
        <v>7</v>
      </c>
      <c r="C79" s="30">
        <v>0.25</v>
      </c>
      <c r="D79" s="2">
        <v>7</v>
      </c>
      <c r="E79" s="20">
        <f t="shared" ref="E79:E83" si="14">C79*D79</f>
        <v>1.75</v>
      </c>
      <c r="F79" s="2">
        <v>7</v>
      </c>
      <c r="G79" s="19">
        <f t="shared" ref="G79:G83" si="15">C79*F79</f>
        <v>1.75</v>
      </c>
      <c r="H79" s="180"/>
      <c r="I79" s="183"/>
      <c r="J79" s="186"/>
      <c r="K79" s="189"/>
    </row>
    <row r="80" spans="1:11" x14ac:dyDescent="0.2">
      <c r="A80" s="175"/>
      <c r="B80" s="34">
        <v>14</v>
      </c>
      <c r="C80" s="30">
        <v>0.5</v>
      </c>
      <c r="D80" s="2">
        <v>1</v>
      </c>
      <c r="E80" s="20">
        <f t="shared" si="14"/>
        <v>0.5</v>
      </c>
      <c r="F80" s="2">
        <v>1</v>
      </c>
      <c r="G80" s="19">
        <f t="shared" si="15"/>
        <v>0.5</v>
      </c>
      <c r="H80" s="180"/>
      <c r="I80" s="183"/>
      <c r="J80" s="186"/>
      <c r="K80" s="189"/>
    </row>
    <row r="81" spans="1:11" x14ac:dyDescent="0.2">
      <c r="A81" s="175"/>
      <c r="B81" s="35">
        <v>28</v>
      </c>
      <c r="C81" s="30">
        <v>1</v>
      </c>
      <c r="D81" s="2">
        <v>37</v>
      </c>
      <c r="E81" s="20">
        <f t="shared" si="14"/>
        <v>37</v>
      </c>
      <c r="F81" s="2">
        <v>37</v>
      </c>
      <c r="G81" s="19">
        <f t="shared" si="15"/>
        <v>37</v>
      </c>
      <c r="H81" s="180"/>
      <c r="I81" s="183"/>
      <c r="J81" s="186"/>
      <c r="K81" s="189"/>
    </row>
    <row r="82" spans="1:11" ht="15" thickBot="1" x14ac:dyDescent="0.25">
      <c r="A82" s="175"/>
      <c r="B82" s="36">
        <v>56</v>
      </c>
      <c r="C82" s="30">
        <v>2</v>
      </c>
      <c r="D82" s="2">
        <v>0</v>
      </c>
      <c r="E82" s="20">
        <f t="shared" si="14"/>
        <v>0</v>
      </c>
      <c r="F82" s="2">
        <v>0</v>
      </c>
      <c r="G82" s="19">
        <f t="shared" si="15"/>
        <v>0</v>
      </c>
      <c r="H82" s="181"/>
      <c r="I82" s="184"/>
      <c r="J82" s="187"/>
      <c r="K82" s="190"/>
    </row>
    <row r="83" spans="1:11" ht="43.5" thickBot="1" x14ac:dyDescent="0.25">
      <c r="A83" s="175"/>
      <c r="B83" s="37">
        <v>112</v>
      </c>
      <c r="C83" s="31">
        <v>4</v>
      </c>
      <c r="D83" s="43">
        <v>0</v>
      </c>
      <c r="E83" s="20">
        <f t="shared" si="14"/>
        <v>0</v>
      </c>
      <c r="F83" s="3">
        <v>0</v>
      </c>
      <c r="G83" s="19">
        <f t="shared" si="15"/>
        <v>0</v>
      </c>
      <c r="H83" s="26" t="s">
        <v>137</v>
      </c>
      <c r="I83" s="50" t="s">
        <v>138</v>
      </c>
      <c r="J83" s="48">
        <f>H2*J78</f>
        <v>5030.2103703703706</v>
      </c>
      <c r="K83" s="49">
        <f>H2*K78</f>
        <v>5030.2103703703706</v>
      </c>
    </row>
    <row r="84" spans="1:11" ht="30.75" thickBot="1" x14ac:dyDescent="0.3">
      <c r="A84" s="176"/>
      <c r="B84" s="70" t="s">
        <v>134</v>
      </c>
      <c r="C84" s="70"/>
      <c r="D84" s="26">
        <f>SUM(D78:D83)</f>
        <v>49</v>
      </c>
      <c r="E84" s="74">
        <f>SUM(E78:E83)</f>
        <v>39.75</v>
      </c>
      <c r="F84" s="75">
        <f>SUM(F78:F83)</f>
        <v>49</v>
      </c>
      <c r="G84" s="74">
        <f>SUM(G78:G83)</f>
        <v>39.75</v>
      </c>
      <c r="H84" s="39" t="s">
        <v>139</v>
      </c>
      <c r="I84" s="51" t="s">
        <v>140</v>
      </c>
      <c r="J84" s="48">
        <f>J83/112</f>
        <v>44.912592592592596</v>
      </c>
      <c r="K84" s="49">
        <f>K83/112</f>
        <v>44.912592592592596</v>
      </c>
    </row>
    <row r="85" spans="1:11" x14ac:dyDescent="0.2">
      <c r="A85" s="174" t="s">
        <v>32</v>
      </c>
      <c r="B85" s="32">
        <v>3.5</v>
      </c>
      <c r="C85" s="30">
        <v>0.125</v>
      </c>
      <c r="D85" s="2">
        <v>4</v>
      </c>
      <c r="E85" s="20">
        <f>C85*D85</f>
        <v>0.5</v>
      </c>
      <c r="F85" s="2">
        <v>4</v>
      </c>
      <c r="G85" s="19">
        <f>C85*F85</f>
        <v>0.5</v>
      </c>
      <c r="H85" s="179" t="s">
        <v>136</v>
      </c>
      <c r="I85" s="182" t="s">
        <v>142</v>
      </c>
      <c r="J85" s="185">
        <f>E91/D9</f>
        <v>2.4074074074074076E-3</v>
      </c>
      <c r="K85" s="188">
        <f>G91/D9</f>
        <v>2.4074074074074076E-3</v>
      </c>
    </row>
    <row r="86" spans="1:11" x14ac:dyDescent="0.2">
      <c r="A86" s="175"/>
      <c r="B86" s="33">
        <v>7</v>
      </c>
      <c r="C86" s="30">
        <v>0.25</v>
      </c>
      <c r="D86" s="2">
        <v>13</v>
      </c>
      <c r="E86" s="20">
        <f t="shared" ref="E86:E90" si="16">C86*D86</f>
        <v>3.25</v>
      </c>
      <c r="F86" s="2">
        <v>13</v>
      </c>
      <c r="G86" s="19">
        <f t="shared" ref="G86:G90" si="17">C86*F86</f>
        <v>3.25</v>
      </c>
      <c r="H86" s="180"/>
      <c r="I86" s="183"/>
      <c r="J86" s="186"/>
      <c r="K86" s="189"/>
    </row>
    <row r="87" spans="1:11" x14ac:dyDescent="0.2">
      <c r="A87" s="175"/>
      <c r="B87" s="34">
        <v>14</v>
      </c>
      <c r="C87" s="30">
        <v>0.5</v>
      </c>
      <c r="D87" s="2">
        <v>0</v>
      </c>
      <c r="E87" s="20">
        <f t="shared" si="16"/>
        <v>0</v>
      </c>
      <c r="F87" s="2">
        <v>0</v>
      </c>
      <c r="G87" s="19">
        <f t="shared" si="17"/>
        <v>0</v>
      </c>
      <c r="H87" s="180"/>
      <c r="I87" s="183"/>
      <c r="J87" s="186"/>
      <c r="K87" s="189"/>
    </row>
    <row r="88" spans="1:11" x14ac:dyDescent="0.2">
      <c r="A88" s="175"/>
      <c r="B88" s="35">
        <v>28</v>
      </c>
      <c r="C88" s="30">
        <v>1</v>
      </c>
      <c r="D88" s="2">
        <v>6</v>
      </c>
      <c r="E88" s="20">
        <f t="shared" si="16"/>
        <v>6</v>
      </c>
      <c r="F88" s="2">
        <v>6</v>
      </c>
      <c r="G88" s="19">
        <f t="shared" si="17"/>
        <v>6</v>
      </c>
      <c r="H88" s="180"/>
      <c r="I88" s="183"/>
      <c r="J88" s="186"/>
      <c r="K88" s="189"/>
    </row>
    <row r="89" spans="1:11" ht="15" thickBot="1" x14ac:dyDescent="0.25">
      <c r="A89" s="175"/>
      <c r="B89" s="36">
        <v>56</v>
      </c>
      <c r="C89" s="30">
        <v>2</v>
      </c>
      <c r="D89" s="2">
        <v>0</v>
      </c>
      <c r="E89" s="20">
        <f t="shared" si="16"/>
        <v>0</v>
      </c>
      <c r="F89" s="2">
        <v>0</v>
      </c>
      <c r="G89" s="19">
        <f t="shared" si="17"/>
        <v>0</v>
      </c>
      <c r="H89" s="181"/>
      <c r="I89" s="184"/>
      <c r="J89" s="187"/>
      <c r="K89" s="190"/>
    </row>
    <row r="90" spans="1:11" ht="43.5" thickBot="1" x14ac:dyDescent="0.25">
      <c r="A90" s="175"/>
      <c r="B90" s="37">
        <v>112</v>
      </c>
      <c r="C90" s="31">
        <v>4</v>
      </c>
      <c r="D90" s="43">
        <v>0</v>
      </c>
      <c r="E90" s="20">
        <f t="shared" si="16"/>
        <v>0</v>
      </c>
      <c r="F90" s="3">
        <v>0</v>
      </c>
      <c r="G90" s="19">
        <f t="shared" si="17"/>
        <v>0</v>
      </c>
      <c r="H90" s="26" t="s">
        <v>137</v>
      </c>
      <c r="I90" s="50" t="s">
        <v>138</v>
      </c>
      <c r="J90" s="48">
        <f>H2*J85</f>
        <v>1233.8251851851853</v>
      </c>
      <c r="K90" s="49">
        <f>H2*K85</f>
        <v>1233.8251851851853</v>
      </c>
    </row>
    <row r="91" spans="1:11" ht="30.75" thickBot="1" x14ac:dyDescent="0.3">
      <c r="A91" s="176"/>
      <c r="B91" s="70" t="s">
        <v>134</v>
      </c>
      <c r="C91" s="70"/>
      <c r="D91" s="26">
        <f>SUM(D85:D90)</f>
        <v>23</v>
      </c>
      <c r="E91" s="74">
        <f>SUM(E85:E90)</f>
        <v>9.75</v>
      </c>
      <c r="F91" s="75">
        <f>SUM(F85:F90)</f>
        <v>23</v>
      </c>
      <c r="G91" s="74">
        <f>SUM(G85:G90)</f>
        <v>9.75</v>
      </c>
      <c r="H91" s="39" t="s">
        <v>139</v>
      </c>
      <c r="I91" s="51" t="s">
        <v>140</v>
      </c>
      <c r="J91" s="48">
        <f>J90/112</f>
        <v>11.016296296296298</v>
      </c>
      <c r="K91" s="49">
        <f>K90/112</f>
        <v>11.016296296296298</v>
      </c>
    </row>
    <row r="92" spans="1:11" x14ac:dyDescent="0.2">
      <c r="A92" s="174" t="s">
        <v>130</v>
      </c>
      <c r="B92" s="32">
        <v>3.5</v>
      </c>
      <c r="C92" s="30">
        <v>0.125</v>
      </c>
      <c r="D92" s="2">
        <v>6</v>
      </c>
      <c r="E92" s="20">
        <f>C92*D92</f>
        <v>0.75</v>
      </c>
      <c r="F92" s="2">
        <v>6</v>
      </c>
      <c r="G92" s="19">
        <f>C92*F92</f>
        <v>0.75</v>
      </c>
      <c r="H92" s="179" t="s">
        <v>136</v>
      </c>
      <c r="I92" s="182" t="s">
        <v>142</v>
      </c>
      <c r="J92" s="185">
        <f>E98/D9</f>
        <v>1.419753086419753E-3</v>
      </c>
      <c r="K92" s="188">
        <f>G98/D9</f>
        <v>1.419753086419753E-3</v>
      </c>
    </row>
    <row r="93" spans="1:11" x14ac:dyDescent="0.2">
      <c r="A93" s="175"/>
      <c r="B93" s="33">
        <v>7</v>
      </c>
      <c r="C93" s="30">
        <v>0.25</v>
      </c>
      <c r="D93" s="2">
        <v>0</v>
      </c>
      <c r="E93" s="20">
        <f t="shared" ref="E93:E97" si="18">C93*D93</f>
        <v>0</v>
      </c>
      <c r="F93" s="2">
        <v>0</v>
      </c>
      <c r="G93" s="19">
        <f t="shared" ref="G93:G97" si="19">C93*F93</f>
        <v>0</v>
      </c>
      <c r="H93" s="180"/>
      <c r="I93" s="183"/>
      <c r="J93" s="186"/>
      <c r="K93" s="189"/>
    </row>
    <row r="94" spans="1:11" x14ac:dyDescent="0.2">
      <c r="A94" s="175"/>
      <c r="B94" s="34">
        <v>14</v>
      </c>
      <c r="C94" s="30">
        <v>0.5</v>
      </c>
      <c r="D94" s="2">
        <v>4</v>
      </c>
      <c r="E94" s="20">
        <f t="shared" si="18"/>
        <v>2</v>
      </c>
      <c r="F94" s="2">
        <v>4</v>
      </c>
      <c r="G94" s="19">
        <f t="shared" si="19"/>
        <v>2</v>
      </c>
      <c r="H94" s="180"/>
      <c r="I94" s="183"/>
      <c r="J94" s="186"/>
      <c r="K94" s="189"/>
    </row>
    <row r="95" spans="1:11" x14ac:dyDescent="0.2">
      <c r="A95" s="175"/>
      <c r="B95" s="35">
        <v>28</v>
      </c>
      <c r="C95" s="30">
        <v>1</v>
      </c>
      <c r="D95" s="2">
        <v>3</v>
      </c>
      <c r="E95" s="20">
        <f t="shared" si="18"/>
        <v>3</v>
      </c>
      <c r="F95" s="2">
        <v>3</v>
      </c>
      <c r="G95" s="19">
        <f t="shared" si="19"/>
        <v>3</v>
      </c>
      <c r="H95" s="180"/>
      <c r="I95" s="183"/>
      <c r="J95" s="186"/>
      <c r="K95" s="189"/>
    </row>
    <row r="96" spans="1:11" ht="15" thickBot="1" x14ac:dyDescent="0.25">
      <c r="A96" s="175"/>
      <c r="B96" s="36">
        <v>56</v>
      </c>
      <c r="C96" s="30">
        <v>2</v>
      </c>
      <c r="D96" s="2">
        <v>0</v>
      </c>
      <c r="E96" s="20">
        <f t="shared" si="18"/>
        <v>0</v>
      </c>
      <c r="F96" s="2">
        <v>0</v>
      </c>
      <c r="G96" s="19">
        <f t="shared" si="19"/>
        <v>0</v>
      </c>
      <c r="H96" s="181"/>
      <c r="I96" s="184"/>
      <c r="J96" s="187"/>
      <c r="K96" s="190"/>
    </row>
    <row r="97" spans="1:11" ht="43.5" thickBot="1" x14ac:dyDescent="0.25">
      <c r="A97" s="175"/>
      <c r="B97" s="37">
        <v>112</v>
      </c>
      <c r="C97" s="31">
        <v>4</v>
      </c>
      <c r="D97" s="43">
        <v>0</v>
      </c>
      <c r="E97" s="20">
        <f t="shared" si="18"/>
        <v>0</v>
      </c>
      <c r="F97" s="2">
        <v>0</v>
      </c>
      <c r="G97" s="19">
        <f t="shared" si="19"/>
        <v>0</v>
      </c>
      <c r="H97" s="26" t="s">
        <v>137</v>
      </c>
      <c r="I97" s="50" t="s">
        <v>138</v>
      </c>
      <c r="J97" s="48">
        <f>H2*J92</f>
        <v>727.64049382716041</v>
      </c>
      <c r="K97" s="49">
        <f>H2*K92</f>
        <v>727.64049382716041</v>
      </c>
    </row>
    <row r="98" spans="1:11" ht="30.75" thickBot="1" x14ac:dyDescent="0.3">
      <c r="A98" s="176"/>
      <c r="B98" s="70" t="s">
        <v>134</v>
      </c>
      <c r="C98" s="70"/>
      <c r="D98" s="26">
        <f>SUM(D92:D97)</f>
        <v>13</v>
      </c>
      <c r="E98" s="74">
        <f>SUM(E92:E97)</f>
        <v>5.75</v>
      </c>
      <c r="F98" s="75">
        <f>SUM(F92:F97)</f>
        <v>13</v>
      </c>
      <c r="G98" s="74">
        <f>SUM(G92:G97)</f>
        <v>5.75</v>
      </c>
      <c r="H98" s="39" t="s">
        <v>139</v>
      </c>
      <c r="I98" s="51" t="s">
        <v>140</v>
      </c>
      <c r="J98" s="48">
        <f>J97/112</f>
        <v>6.4967901234567895</v>
      </c>
      <c r="K98" s="49">
        <f>K97/112</f>
        <v>6.4967901234567895</v>
      </c>
    </row>
    <row r="99" spans="1:11" ht="15" thickBot="1" x14ac:dyDescent="0.25"/>
    <row r="100" spans="1:11" ht="15.75" thickBot="1" x14ac:dyDescent="0.3">
      <c r="B100" s="123" t="s">
        <v>151</v>
      </c>
      <c r="C100" s="124" t="s">
        <v>153</v>
      </c>
      <c r="D100" s="124"/>
      <c r="E100" s="124"/>
      <c r="F100" s="124"/>
      <c r="G100" s="125"/>
      <c r="H100" s="125"/>
      <c r="I100" s="45">
        <f>K63+K70+K77+K84+K91+K98</f>
        <v>380.20345679012343</v>
      </c>
    </row>
    <row r="103" spans="1:11" ht="15.75" thickBot="1" x14ac:dyDescent="0.3">
      <c r="A103" s="154" t="s">
        <v>175</v>
      </c>
      <c r="B103" s="155"/>
      <c r="C103" s="155"/>
      <c r="D103" s="155"/>
      <c r="E103" s="155"/>
      <c r="F103" s="155"/>
      <c r="G103" s="155"/>
      <c r="H103" s="155"/>
      <c r="I103" s="155"/>
      <c r="J103" s="155"/>
      <c r="K103" s="155"/>
    </row>
    <row r="104" spans="1:11" ht="15.75" thickBot="1" x14ac:dyDescent="0.3">
      <c r="A104" s="191"/>
      <c r="B104" s="192"/>
      <c r="C104" s="193"/>
      <c r="D104" s="167" t="s">
        <v>148</v>
      </c>
      <c r="E104" s="168"/>
      <c r="F104" s="169" t="s">
        <v>149</v>
      </c>
      <c r="G104" s="170"/>
      <c r="H104" s="156" t="s">
        <v>150</v>
      </c>
      <c r="I104" s="157"/>
      <c r="J104" s="160" t="s">
        <v>148</v>
      </c>
      <c r="K104" s="177" t="s">
        <v>149</v>
      </c>
    </row>
    <row r="105" spans="1:11" ht="75.75" thickBot="1" x14ac:dyDescent="0.25">
      <c r="A105" s="38" t="s">
        <v>147</v>
      </c>
      <c r="B105" s="38" t="s">
        <v>127</v>
      </c>
      <c r="C105" s="38" t="s">
        <v>128</v>
      </c>
      <c r="D105" s="39" t="s">
        <v>135</v>
      </c>
      <c r="E105" s="40" t="s">
        <v>133</v>
      </c>
      <c r="F105" s="41" t="s">
        <v>135</v>
      </c>
      <c r="G105" s="41" t="s">
        <v>133</v>
      </c>
      <c r="H105" s="158"/>
      <c r="I105" s="159"/>
      <c r="J105" s="161"/>
      <c r="K105" s="178"/>
    </row>
    <row r="106" spans="1:11" x14ac:dyDescent="0.2">
      <c r="A106" s="174" t="s">
        <v>38</v>
      </c>
      <c r="B106" s="32">
        <v>3.5</v>
      </c>
      <c r="C106" s="30">
        <v>0.125</v>
      </c>
      <c r="D106" s="3">
        <v>2</v>
      </c>
      <c r="E106" s="62">
        <f>C106*D106</f>
        <v>0.25</v>
      </c>
      <c r="F106" s="14">
        <v>4</v>
      </c>
      <c r="G106" s="14">
        <f>C106*F106</f>
        <v>0.5</v>
      </c>
      <c r="H106" s="179" t="s">
        <v>136</v>
      </c>
      <c r="I106" s="182" t="s">
        <v>143</v>
      </c>
      <c r="J106" s="185">
        <f>E112/D9</f>
        <v>6.7901234567901232E-4</v>
      </c>
      <c r="K106" s="188">
        <f>G112/D9</f>
        <v>1.2098765432098766E-2</v>
      </c>
    </row>
    <row r="107" spans="1:11" x14ac:dyDescent="0.2">
      <c r="A107" s="175"/>
      <c r="B107" s="33">
        <v>7</v>
      </c>
      <c r="C107" s="30">
        <v>0.25</v>
      </c>
      <c r="D107" s="3">
        <v>2</v>
      </c>
      <c r="E107" s="62">
        <f t="shared" ref="E107:E111" si="20">C107*D107</f>
        <v>0.5</v>
      </c>
      <c r="F107" s="19">
        <v>2</v>
      </c>
      <c r="G107" s="19">
        <f t="shared" ref="G107:G111" si="21">C107*F107</f>
        <v>0.5</v>
      </c>
      <c r="H107" s="180"/>
      <c r="I107" s="183"/>
      <c r="J107" s="186"/>
      <c r="K107" s="189"/>
    </row>
    <row r="108" spans="1:11" x14ac:dyDescent="0.2">
      <c r="A108" s="175"/>
      <c r="B108" s="34">
        <v>14</v>
      </c>
      <c r="C108" s="30">
        <v>0.5</v>
      </c>
      <c r="D108" s="3">
        <v>0</v>
      </c>
      <c r="E108" s="62">
        <f t="shared" si="20"/>
        <v>0</v>
      </c>
      <c r="F108" s="19">
        <v>0</v>
      </c>
      <c r="G108" s="19">
        <f t="shared" si="21"/>
        <v>0</v>
      </c>
      <c r="H108" s="180"/>
      <c r="I108" s="183"/>
      <c r="J108" s="186"/>
      <c r="K108" s="189"/>
    </row>
    <row r="109" spans="1:11" x14ac:dyDescent="0.2">
      <c r="A109" s="175"/>
      <c r="B109" s="35">
        <v>28</v>
      </c>
      <c r="C109" s="30">
        <v>1</v>
      </c>
      <c r="D109" s="3">
        <v>2</v>
      </c>
      <c r="E109" s="62">
        <f t="shared" si="20"/>
        <v>2</v>
      </c>
      <c r="F109" s="14">
        <v>8</v>
      </c>
      <c r="G109" s="14">
        <f t="shared" si="21"/>
        <v>8</v>
      </c>
      <c r="H109" s="180"/>
      <c r="I109" s="183"/>
      <c r="J109" s="186"/>
      <c r="K109" s="189"/>
    </row>
    <row r="110" spans="1:11" ht="15" thickBot="1" x14ac:dyDescent="0.25">
      <c r="A110" s="175"/>
      <c r="B110" s="36">
        <v>56</v>
      </c>
      <c r="C110" s="30">
        <v>2</v>
      </c>
      <c r="D110" s="3">
        <v>0</v>
      </c>
      <c r="E110" s="62">
        <f t="shared" si="20"/>
        <v>0</v>
      </c>
      <c r="F110" s="60">
        <v>20</v>
      </c>
      <c r="G110" s="14">
        <f t="shared" si="21"/>
        <v>40</v>
      </c>
      <c r="H110" s="181"/>
      <c r="I110" s="184"/>
      <c r="J110" s="187"/>
      <c r="K110" s="190"/>
    </row>
    <row r="111" spans="1:11" ht="43.5" thickBot="1" x14ac:dyDescent="0.25">
      <c r="A111" s="175"/>
      <c r="B111" s="37">
        <v>112</v>
      </c>
      <c r="C111" s="31">
        <v>4</v>
      </c>
      <c r="D111" s="3">
        <v>0</v>
      </c>
      <c r="E111" s="65">
        <f t="shared" si="20"/>
        <v>0</v>
      </c>
      <c r="F111" s="25">
        <v>0</v>
      </c>
      <c r="G111" s="25">
        <f t="shared" si="21"/>
        <v>0</v>
      </c>
      <c r="H111" s="26" t="s">
        <v>137</v>
      </c>
      <c r="I111" s="50" t="s">
        <v>138</v>
      </c>
      <c r="J111" s="48">
        <f>H2*J106</f>
        <v>348.00197530864199</v>
      </c>
      <c r="K111" s="49">
        <f>H2*K106</f>
        <v>6200.7624691358023</v>
      </c>
    </row>
    <row r="112" spans="1:11" ht="30.75" thickBot="1" x14ac:dyDescent="0.3">
      <c r="A112" s="176"/>
      <c r="B112" s="70" t="s">
        <v>134</v>
      </c>
      <c r="C112" s="70"/>
      <c r="D112" s="76">
        <f>SUM(D106:D111)</f>
        <v>6</v>
      </c>
      <c r="E112" s="74">
        <f>SUM(E106:E111)</f>
        <v>2.75</v>
      </c>
      <c r="F112" s="73">
        <f>SUM(F106:F111)</f>
        <v>34</v>
      </c>
      <c r="G112" s="71">
        <f>SUM(G106:G111)</f>
        <v>49</v>
      </c>
      <c r="H112" s="39" t="s">
        <v>139</v>
      </c>
      <c r="I112" s="51" t="s">
        <v>140</v>
      </c>
      <c r="J112" s="48">
        <f>J111/112</f>
        <v>3.1071604938271604</v>
      </c>
      <c r="K112" s="49">
        <f>K111/112</f>
        <v>55.363950617283948</v>
      </c>
    </row>
    <row r="113" spans="1:11" x14ac:dyDescent="0.2">
      <c r="A113" s="174" t="s">
        <v>40</v>
      </c>
      <c r="B113" s="32">
        <v>3.5</v>
      </c>
      <c r="C113" s="30">
        <v>0.125</v>
      </c>
      <c r="D113" s="3">
        <v>37</v>
      </c>
      <c r="E113" s="62">
        <f>C113*D113</f>
        <v>4.625</v>
      </c>
      <c r="F113" s="14">
        <v>40</v>
      </c>
      <c r="G113" s="14">
        <f>C113*F113</f>
        <v>5</v>
      </c>
      <c r="H113" s="179" t="s">
        <v>136</v>
      </c>
      <c r="I113" s="182" t="s">
        <v>143</v>
      </c>
      <c r="J113" s="185">
        <f>E119/D9</f>
        <v>6.0185185185185185E-3</v>
      </c>
      <c r="K113" s="188">
        <f>G119/D9</f>
        <v>1.1419753086419753E-2</v>
      </c>
    </row>
    <row r="114" spans="1:11" x14ac:dyDescent="0.2">
      <c r="A114" s="175"/>
      <c r="B114" s="33">
        <v>7</v>
      </c>
      <c r="C114" s="30">
        <v>0.25</v>
      </c>
      <c r="D114" s="3">
        <v>11</v>
      </c>
      <c r="E114" s="62">
        <f t="shared" ref="E114:E118" si="22">C114*D114</f>
        <v>2.75</v>
      </c>
      <c r="F114" s="14">
        <v>19</v>
      </c>
      <c r="G114" s="14">
        <f t="shared" ref="G114:G118" si="23">C114*F114</f>
        <v>4.75</v>
      </c>
      <c r="H114" s="180"/>
      <c r="I114" s="183"/>
      <c r="J114" s="186"/>
      <c r="K114" s="189"/>
    </row>
    <row r="115" spans="1:11" x14ac:dyDescent="0.2">
      <c r="A115" s="175"/>
      <c r="B115" s="34">
        <v>14</v>
      </c>
      <c r="C115" s="30">
        <v>0.5</v>
      </c>
      <c r="D115" s="3">
        <v>8</v>
      </c>
      <c r="E115" s="62">
        <f t="shared" si="22"/>
        <v>4</v>
      </c>
      <c r="F115" s="14">
        <v>25</v>
      </c>
      <c r="G115" s="14">
        <f t="shared" si="23"/>
        <v>12.5</v>
      </c>
      <c r="H115" s="180"/>
      <c r="I115" s="183"/>
      <c r="J115" s="186"/>
      <c r="K115" s="189"/>
    </row>
    <row r="116" spans="1:11" x14ac:dyDescent="0.2">
      <c r="A116" s="175"/>
      <c r="B116" s="35">
        <v>28</v>
      </c>
      <c r="C116" s="30">
        <v>1</v>
      </c>
      <c r="D116" s="3">
        <v>13</v>
      </c>
      <c r="E116" s="62">
        <f t="shared" si="22"/>
        <v>13</v>
      </c>
      <c r="F116" s="14">
        <v>24</v>
      </c>
      <c r="G116" s="14">
        <f t="shared" si="23"/>
        <v>24</v>
      </c>
      <c r="H116" s="180"/>
      <c r="I116" s="183"/>
      <c r="J116" s="186"/>
      <c r="K116" s="189"/>
    </row>
    <row r="117" spans="1:11" ht="15" thickBot="1" x14ac:dyDescent="0.25">
      <c r="A117" s="175"/>
      <c r="B117" s="36">
        <v>56</v>
      </c>
      <c r="C117" s="30">
        <v>2</v>
      </c>
      <c r="D117" s="3">
        <v>0</v>
      </c>
      <c r="E117" s="65">
        <f t="shared" si="22"/>
        <v>0</v>
      </c>
      <c r="F117" s="25">
        <v>0</v>
      </c>
      <c r="G117" s="25">
        <f t="shared" si="23"/>
        <v>0</v>
      </c>
      <c r="H117" s="181"/>
      <c r="I117" s="184"/>
      <c r="J117" s="187"/>
      <c r="K117" s="190"/>
    </row>
    <row r="118" spans="1:11" ht="43.5" thickBot="1" x14ac:dyDescent="0.25">
      <c r="A118" s="175"/>
      <c r="B118" s="37">
        <v>112</v>
      </c>
      <c r="C118" s="31">
        <v>4</v>
      </c>
      <c r="D118" s="3">
        <v>0</v>
      </c>
      <c r="E118" s="65">
        <f t="shared" si="22"/>
        <v>0</v>
      </c>
      <c r="F118" s="25">
        <v>0</v>
      </c>
      <c r="G118" s="25">
        <f t="shared" si="23"/>
        <v>0</v>
      </c>
      <c r="H118" s="26" t="s">
        <v>137</v>
      </c>
      <c r="I118" s="50" t="s">
        <v>138</v>
      </c>
      <c r="J118" s="48">
        <f>H2*J113</f>
        <v>3084.562962962963</v>
      </c>
      <c r="K118" s="49">
        <f>H2*K113</f>
        <v>5852.7604938271606</v>
      </c>
    </row>
    <row r="119" spans="1:11" ht="30.75" thickBot="1" x14ac:dyDescent="0.3">
      <c r="A119" s="176"/>
      <c r="B119" s="70" t="s">
        <v>134</v>
      </c>
      <c r="C119" s="70"/>
      <c r="D119" s="76">
        <f>SUM(D113:D118)</f>
        <v>69</v>
      </c>
      <c r="E119" s="74">
        <f>SUM(E113:E118)</f>
        <v>24.375</v>
      </c>
      <c r="F119" s="73">
        <f>SUM(F113:F118)</f>
        <v>108</v>
      </c>
      <c r="G119" s="71">
        <f>SUM(G113:G118)</f>
        <v>46.25</v>
      </c>
      <c r="H119" s="39" t="s">
        <v>139</v>
      </c>
      <c r="I119" s="51" t="s">
        <v>140</v>
      </c>
      <c r="J119" s="48">
        <f>J118/112</f>
        <v>27.540740740740741</v>
      </c>
      <c r="K119" s="49">
        <f>K118/112</f>
        <v>52.256790123456788</v>
      </c>
    </row>
    <row r="120" spans="1:11" x14ac:dyDescent="0.2">
      <c r="A120" s="174" t="s">
        <v>43</v>
      </c>
      <c r="B120" s="32">
        <v>3.5</v>
      </c>
      <c r="C120" s="30">
        <v>0.125</v>
      </c>
      <c r="D120" s="3">
        <v>9</v>
      </c>
      <c r="E120" s="62">
        <f>C120*D120</f>
        <v>1.125</v>
      </c>
      <c r="F120" s="2">
        <v>9</v>
      </c>
      <c r="G120" s="19">
        <f>C120*F120</f>
        <v>1.125</v>
      </c>
      <c r="H120" s="179" t="s">
        <v>136</v>
      </c>
      <c r="I120" s="182" t="s">
        <v>143</v>
      </c>
      <c r="J120" s="185">
        <f>E126/D9</f>
        <v>1.5401234567901234E-2</v>
      </c>
      <c r="K120" s="188">
        <f>G126/D9</f>
        <v>1.5401234567901234E-2</v>
      </c>
    </row>
    <row r="121" spans="1:11" x14ac:dyDescent="0.2">
      <c r="A121" s="175"/>
      <c r="B121" s="33">
        <v>7</v>
      </c>
      <c r="C121" s="30">
        <v>0.25</v>
      </c>
      <c r="D121" s="3">
        <v>35</v>
      </c>
      <c r="E121" s="62">
        <f t="shared" ref="E121:E125" si="24">C121*D121</f>
        <v>8.75</v>
      </c>
      <c r="F121" s="2">
        <v>35</v>
      </c>
      <c r="G121" s="19">
        <f t="shared" ref="G121:G125" si="25">C121*F121</f>
        <v>8.75</v>
      </c>
      <c r="H121" s="180"/>
      <c r="I121" s="183"/>
      <c r="J121" s="186"/>
      <c r="K121" s="189"/>
    </row>
    <row r="122" spans="1:11" x14ac:dyDescent="0.2">
      <c r="A122" s="175"/>
      <c r="B122" s="34">
        <v>14</v>
      </c>
      <c r="C122" s="30">
        <v>0.5</v>
      </c>
      <c r="D122" s="3">
        <v>13</v>
      </c>
      <c r="E122" s="62">
        <f t="shared" si="24"/>
        <v>6.5</v>
      </c>
      <c r="F122" s="2">
        <v>13</v>
      </c>
      <c r="G122" s="19">
        <f t="shared" si="25"/>
        <v>6.5</v>
      </c>
      <c r="H122" s="180"/>
      <c r="I122" s="183"/>
      <c r="J122" s="186"/>
      <c r="K122" s="189"/>
    </row>
    <row r="123" spans="1:11" x14ac:dyDescent="0.2">
      <c r="A123" s="175"/>
      <c r="B123" s="35">
        <v>28</v>
      </c>
      <c r="C123" s="30">
        <v>1</v>
      </c>
      <c r="D123" s="3">
        <v>30</v>
      </c>
      <c r="E123" s="65">
        <f t="shared" si="24"/>
        <v>30</v>
      </c>
      <c r="F123" s="2">
        <v>30</v>
      </c>
      <c r="G123" s="25">
        <f t="shared" si="25"/>
        <v>30</v>
      </c>
      <c r="H123" s="180"/>
      <c r="I123" s="183"/>
      <c r="J123" s="186"/>
      <c r="K123" s="189"/>
    </row>
    <row r="124" spans="1:11" ht="15" thickBot="1" x14ac:dyDescent="0.25">
      <c r="A124" s="175"/>
      <c r="B124" s="36">
        <v>56</v>
      </c>
      <c r="C124" s="30">
        <v>2</v>
      </c>
      <c r="D124" s="3">
        <v>8</v>
      </c>
      <c r="E124" s="65">
        <f t="shared" si="24"/>
        <v>16</v>
      </c>
      <c r="F124" s="2">
        <v>8</v>
      </c>
      <c r="G124" s="25">
        <f t="shared" si="25"/>
        <v>16</v>
      </c>
      <c r="H124" s="181"/>
      <c r="I124" s="184"/>
      <c r="J124" s="187"/>
      <c r="K124" s="190"/>
    </row>
    <row r="125" spans="1:11" ht="43.5" thickBot="1" x14ac:dyDescent="0.25">
      <c r="A125" s="175"/>
      <c r="B125" s="37">
        <v>112</v>
      </c>
      <c r="C125" s="31">
        <v>4</v>
      </c>
      <c r="D125" s="3">
        <v>0</v>
      </c>
      <c r="E125" s="65">
        <f t="shared" si="24"/>
        <v>0</v>
      </c>
      <c r="F125" s="3">
        <v>0</v>
      </c>
      <c r="G125" s="25">
        <f t="shared" si="25"/>
        <v>0</v>
      </c>
      <c r="H125" s="26" t="s">
        <v>137</v>
      </c>
      <c r="I125" s="50" t="s">
        <v>138</v>
      </c>
      <c r="J125" s="48">
        <f>H2*J120</f>
        <v>7893.3175308641976</v>
      </c>
      <c r="K125" s="49">
        <f>H2*K120</f>
        <v>7893.3175308641976</v>
      </c>
    </row>
    <row r="126" spans="1:11" ht="30.75" thickBot="1" x14ac:dyDescent="0.3">
      <c r="A126" s="176"/>
      <c r="B126" s="70" t="s">
        <v>134</v>
      </c>
      <c r="C126" s="70"/>
      <c r="D126" s="76">
        <f>SUM(D120:D125)</f>
        <v>95</v>
      </c>
      <c r="E126" s="74">
        <f>SUM(E120:E125)</f>
        <v>62.375</v>
      </c>
      <c r="F126" s="75">
        <f>SUM(F120:F125)</f>
        <v>95</v>
      </c>
      <c r="G126" s="74">
        <f>SUM(G120:G125)</f>
        <v>62.375</v>
      </c>
      <c r="H126" s="39" t="s">
        <v>139</v>
      </c>
      <c r="I126" s="51" t="s">
        <v>140</v>
      </c>
      <c r="J126" s="48">
        <f>J125/112</f>
        <v>70.476049382716056</v>
      </c>
      <c r="K126" s="49">
        <f>K125/112</f>
        <v>70.476049382716056</v>
      </c>
    </row>
    <row r="127" spans="1:11" x14ac:dyDescent="0.2">
      <c r="A127" s="174" t="s">
        <v>44</v>
      </c>
      <c r="B127" s="32">
        <v>3.5</v>
      </c>
      <c r="C127" s="30">
        <v>0.125</v>
      </c>
      <c r="D127" s="2">
        <v>40</v>
      </c>
      <c r="E127" s="20">
        <f>C127*D127</f>
        <v>5</v>
      </c>
      <c r="F127" s="2">
        <v>40</v>
      </c>
      <c r="G127" s="19">
        <f>C127*F127</f>
        <v>5</v>
      </c>
      <c r="H127" s="179" t="s">
        <v>136</v>
      </c>
      <c r="I127" s="182" t="s">
        <v>143</v>
      </c>
      <c r="J127" s="185">
        <f>E133/D9</f>
        <v>3.4938271604938273E-2</v>
      </c>
      <c r="K127" s="188">
        <f>G133/D9</f>
        <v>3.4938271604938273E-2</v>
      </c>
    </row>
    <row r="128" spans="1:11" x14ac:dyDescent="0.2">
      <c r="A128" s="175"/>
      <c r="B128" s="33">
        <v>7</v>
      </c>
      <c r="C128" s="30">
        <v>0.25</v>
      </c>
      <c r="D128" s="2">
        <v>66</v>
      </c>
      <c r="E128" s="20">
        <f t="shared" ref="E128:E132" si="26">C128*D128</f>
        <v>16.5</v>
      </c>
      <c r="F128" s="2">
        <v>66</v>
      </c>
      <c r="G128" s="19">
        <f t="shared" ref="G128:G132" si="27">C128*F128</f>
        <v>16.5</v>
      </c>
      <c r="H128" s="180"/>
      <c r="I128" s="183"/>
      <c r="J128" s="186"/>
      <c r="K128" s="189"/>
    </row>
    <row r="129" spans="1:11" x14ac:dyDescent="0.2">
      <c r="A129" s="175"/>
      <c r="B129" s="34">
        <v>14</v>
      </c>
      <c r="C129" s="30">
        <v>0.5</v>
      </c>
      <c r="D129" s="2">
        <v>26</v>
      </c>
      <c r="E129" s="44">
        <f t="shared" si="26"/>
        <v>13</v>
      </c>
      <c r="F129" s="2">
        <v>26</v>
      </c>
      <c r="G129" s="25">
        <f t="shared" si="27"/>
        <v>13</v>
      </c>
      <c r="H129" s="180"/>
      <c r="I129" s="183"/>
      <c r="J129" s="186"/>
      <c r="K129" s="189"/>
    </row>
    <row r="130" spans="1:11" x14ac:dyDescent="0.2">
      <c r="A130" s="175"/>
      <c r="B130" s="35">
        <v>28</v>
      </c>
      <c r="C130" s="30">
        <v>1</v>
      </c>
      <c r="D130" s="2">
        <v>59</v>
      </c>
      <c r="E130" s="44">
        <f t="shared" si="26"/>
        <v>59</v>
      </c>
      <c r="F130" s="2">
        <v>59</v>
      </c>
      <c r="G130" s="25">
        <f t="shared" si="27"/>
        <v>59</v>
      </c>
      <c r="H130" s="180"/>
      <c r="I130" s="183"/>
      <c r="J130" s="186"/>
      <c r="K130" s="189"/>
    </row>
    <row r="131" spans="1:11" ht="15" thickBot="1" x14ac:dyDescent="0.25">
      <c r="A131" s="175"/>
      <c r="B131" s="36">
        <v>56</v>
      </c>
      <c r="C131" s="30">
        <v>2</v>
      </c>
      <c r="D131" s="2">
        <v>24</v>
      </c>
      <c r="E131" s="44">
        <f t="shared" si="26"/>
        <v>48</v>
      </c>
      <c r="F131" s="2">
        <v>24</v>
      </c>
      <c r="G131" s="25">
        <f t="shared" si="27"/>
        <v>48</v>
      </c>
      <c r="H131" s="181"/>
      <c r="I131" s="184"/>
      <c r="J131" s="187"/>
      <c r="K131" s="190"/>
    </row>
    <row r="132" spans="1:11" ht="43.5" thickBot="1" x14ac:dyDescent="0.25">
      <c r="A132" s="175"/>
      <c r="B132" s="37">
        <v>112</v>
      </c>
      <c r="C132" s="31">
        <v>4</v>
      </c>
      <c r="D132" s="2">
        <v>0</v>
      </c>
      <c r="E132" s="44">
        <f t="shared" si="26"/>
        <v>0</v>
      </c>
      <c r="F132" s="3">
        <v>0</v>
      </c>
      <c r="G132" s="25">
        <f t="shared" si="27"/>
        <v>0</v>
      </c>
      <c r="H132" s="26" t="s">
        <v>137</v>
      </c>
      <c r="I132" s="50" t="s">
        <v>138</v>
      </c>
      <c r="J132" s="48">
        <f>H2*J127</f>
        <v>17906.283456790123</v>
      </c>
      <c r="K132" s="49">
        <f>H2*K127</f>
        <v>17906.283456790123</v>
      </c>
    </row>
    <row r="133" spans="1:11" ht="30.75" thickBot="1" x14ac:dyDescent="0.3">
      <c r="A133" s="176"/>
      <c r="B133" s="70" t="s">
        <v>134</v>
      </c>
      <c r="C133" s="70"/>
      <c r="D133" s="26">
        <f>SUM(D127:D132)</f>
        <v>215</v>
      </c>
      <c r="E133" s="74">
        <f>SUM(E127:E132)</f>
        <v>141.5</v>
      </c>
      <c r="F133" s="75">
        <f>SUM(F127:F132)</f>
        <v>215</v>
      </c>
      <c r="G133" s="74">
        <f>SUM(G127:G132)</f>
        <v>141.5</v>
      </c>
      <c r="H133" s="39" t="s">
        <v>139</v>
      </c>
      <c r="I133" s="51" t="s">
        <v>140</v>
      </c>
      <c r="J133" s="48">
        <f>J132/112</f>
        <v>159.87753086419752</v>
      </c>
      <c r="K133" s="49">
        <f>K132/112</f>
        <v>159.87753086419752</v>
      </c>
    </row>
    <row r="134" spans="1:11" x14ac:dyDescent="0.2">
      <c r="A134" s="174" t="s">
        <v>46</v>
      </c>
      <c r="B134" s="32">
        <v>3.5</v>
      </c>
      <c r="C134" s="30">
        <v>0.125</v>
      </c>
      <c r="D134" s="2">
        <v>1</v>
      </c>
      <c r="E134" s="20">
        <f>C134*D134</f>
        <v>0.125</v>
      </c>
      <c r="F134" s="2">
        <v>1</v>
      </c>
      <c r="G134" s="19">
        <f>C134*F134</f>
        <v>0.125</v>
      </c>
      <c r="H134" s="179" t="s">
        <v>136</v>
      </c>
      <c r="I134" s="182" t="s">
        <v>143</v>
      </c>
      <c r="J134" s="185">
        <f>E140/D9</f>
        <v>5.8641975308641975E-4</v>
      </c>
      <c r="K134" s="188">
        <f>G140/D9</f>
        <v>5.8641975308641975E-4</v>
      </c>
    </row>
    <row r="135" spans="1:11" x14ac:dyDescent="0.2">
      <c r="A135" s="175"/>
      <c r="B135" s="33">
        <v>7</v>
      </c>
      <c r="C135" s="30">
        <v>0.25</v>
      </c>
      <c r="D135" s="2">
        <v>3</v>
      </c>
      <c r="E135" s="20">
        <f t="shared" ref="E135:E139" si="28">C135*D135</f>
        <v>0.75</v>
      </c>
      <c r="F135" s="2">
        <v>3</v>
      </c>
      <c r="G135" s="19">
        <f t="shared" ref="G135:G139" si="29">C135*F135</f>
        <v>0.75</v>
      </c>
      <c r="H135" s="180"/>
      <c r="I135" s="183"/>
      <c r="J135" s="186"/>
      <c r="K135" s="189"/>
    </row>
    <row r="136" spans="1:11" x14ac:dyDescent="0.2">
      <c r="A136" s="175"/>
      <c r="B136" s="34">
        <v>14</v>
      </c>
      <c r="C136" s="30">
        <v>0.5</v>
      </c>
      <c r="D136" s="2">
        <v>3</v>
      </c>
      <c r="E136" s="20">
        <f t="shared" si="28"/>
        <v>1.5</v>
      </c>
      <c r="F136" s="2">
        <v>3</v>
      </c>
      <c r="G136" s="19">
        <f t="shared" si="29"/>
        <v>1.5</v>
      </c>
      <c r="H136" s="180"/>
      <c r="I136" s="183"/>
      <c r="J136" s="186"/>
      <c r="K136" s="189"/>
    </row>
    <row r="137" spans="1:11" x14ac:dyDescent="0.2">
      <c r="A137" s="175"/>
      <c r="B137" s="35">
        <v>28</v>
      </c>
      <c r="C137" s="30">
        <v>1</v>
      </c>
      <c r="D137" s="2">
        <v>0</v>
      </c>
      <c r="E137" s="20">
        <f t="shared" si="28"/>
        <v>0</v>
      </c>
      <c r="F137" s="2">
        <v>0</v>
      </c>
      <c r="G137" s="19">
        <f t="shared" si="29"/>
        <v>0</v>
      </c>
      <c r="H137" s="180"/>
      <c r="I137" s="183"/>
      <c r="J137" s="186"/>
      <c r="K137" s="189"/>
    </row>
    <row r="138" spans="1:11" ht="15" thickBot="1" x14ac:dyDescent="0.25">
      <c r="A138" s="175"/>
      <c r="B138" s="36">
        <v>56</v>
      </c>
      <c r="C138" s="30">
        <v>2</v>
      </c>
      <c r="D138" s="2">
        <v>0</v>
      </c>
      <c r="E138" s="20">
        <f t="shared" si="28"/>
        <v>0</v>
      </c>
      <c r="F138" s="2">
        <v>0</v>
      </c>
      <c r="G138" s="19">
        <f t="shared" si="29"/>
        <v>0</v>
      </c>
      <c r="H138" s="181"/>
      <c r="I138" s="184"/>
      <c r="J138" s="187"/>
      <c r="K138" s="190"/>
    </row>
    <row r="139" spans="1:11" ht="43.5" thickBot="1" x14ac:dyDescent="0.25">
      <c r="A139" s="175"/>
      <c r="B139" s="37">
        <v>112</v>
      </c>
      <c r="C139" s="31">
        <v>4</v>
      </c>
      <c r="D139" s="2">
        <v>0</v>
      </c>
      <c r="E139" s="20">
        <f t="shared" si="28"/>
        <v>0</v>
      </c>
      <c r="F139" s="3">
        <v>0</v>
      </c>
      <c r="G139" s="19">
        <f t="shared" si="29"/>
        <v>0</v>
      </c>
      <c r="H139" s="26" t="s">
        <v>137</v>
      </c>
      <c r="I139" s="50" t="s">
        <v>138</v>
      </c>
      <c r="J139" s="48">
        <f>H2*J134</f>
        <v>300.54716049382716</v>
      </c>
      <c r="K139" s="49">
        <f>H2*K134</f>
        <v>300.54716049382716</v>
      </c>
    </row>
    <row r="140" spans="1:11" ht="30.75" thickBot="1" x14ac:dyDescent="0.3">
      <c r="A140" s="176"/>
      <c r="B140" s="70" t="s">
        <v>134</v>
      </c>
      <c r="C140" s="70"/>
      <c r="D140" s="26">
        <f>SUM(D134:D139)</f>
        <v>7</v>
      </c>
      <c r="E140" s="74">
        <f>SUM(E134:E139)</f>
        <v>2.375</v>
      </c>
      <c r="F140" s="75">
        <f>SUM(F134:F139)</f>
        <v>7</v>
      </c>
      <c r="G140" s="74">
        <f>SUM(G134:G139)</f>
        <v>2.375</v>
      </c>
      <c r="H140" s="39" t="s">
        <v>139</v>
      </c>
      <c r="I140" s="51" t="s">
        <v>140</v>
      </c>
      <c r="J140" s="48">
        <f>J139/112</f>
        <v>2.6834567901234569</v>
      </c>
      <c r="K140" s="49">
        <f>K139/112</f>
        <v>2.6834567901234569</v>
      </c>
    </row>
    <row r="141" spans="1:11" x14ac:dyDescent="0.2">
      <c r="A141" s="174" t="s">
        <v>154</v>
      </c>
      <c r="B141" s="32">
        <v>3.5</v>
      </c>
      <c r="C141" s="30">
        <v>0.125</v>
      </c>
      <c r="D141" s="2">
        <v>0</v>
      </c>
      <c r="E141" s="20">
        <f>C141*D141</f>
        <v>0</v>
      </c>
      <c r="F141" s="2">
        <v>0</v>
      </c>
      <c r="G141" s="19">
        <f>C141*F141</f>
        <v>0</v>
      </c>
      <c r="H141" s="179" t="s">
        <v>136</v>
      </c>
      <c r="I141" s="182" t="s">
        <v>143</v>
      </c>
      <c r="J141" s="185">
        <f>E147/D9</f>
        <v>1.2345679012345679E-4</v>
      </c>
      <c r="K141" s="188">
        <f>G147/D9</f>
        <v>1.2345679012345679E-4</v>
      </c>
    </row>
    <row r="142" spans="1:11" x14ac:dyDescent="0.2">
      <c r="A142" s="175"/>
      <c r="B142" s="33">
        <v>7</v>
      </c>
      <c r="C142" s="30">
        <v>0.25</v>
      </c>
      <c r="D142" s="2">
        <v>0</v>
      </c>
      <c r="E142" s="20">
        <f t="shared" ref="E142:E146" si="30">C142*D142</f>
        <v>0</v>
      </c>
      <c r="F142" s="2">
        <v>0</v>
      </c>
      <c r="G142" s="19">
        <f t="shared" ref="G142:G146" si="31">C142*F142</f>
        <v>0</v>
      </c>
      <c r="H142" s="180"/>
      <c r="I142" s="183"/>
      <c r="J142" s="186"/>
      <c r="K142" s="189"/>
    </row>
    <row r="143" spans="1:11" x14ac:dyDescent="0.2">
      <c r="A143" s="175"/>
      <c r="B143" s="34">
        <v>14</v>
      </c>
      <c r="C143" s="30">
        <v>0.5</v>
      </c>
      <c r="D143" s="2">
        <v>1</v>
      </c>
      <c r="E143" s="20">
        <f t="shared" si="30"/>
        <v>0.5</v>
      </c>
      <c r="F143" s="2">
        <v>1</v>
      </c>
      <c r="G143" s="19">
        <f t="shared" si="31"/>
        <v>0.5</v>
      </c>
      <c r="H143" s="180"/>
      <c r="I143" s="183"/>
      <c r="J143" s="186"/>
      <c r="K143" s="189"/>
    </row>
    <row r="144" spans="1:11" x14ac:dyDescent="0.2">
      <c r="A144" s="175"/>
      <c r="B144" s="35">
        <v>28</v>
      </c>
      <c r="C144" s="30">
        <v>1</v>
      </c>
      <c r="D144" s="2">
        <v>0</v>
      </c>
      <c r="E144" s="20">
        <f t="shared" si="30"/>
        <v>0</v>
      </c>
      <c r="F144" s="2">
        <v>0</v>
      </c>
      <c r="G144" s="19">
        <f t="shared" si="31"/>
        <v>0</v>
      </c>
      <c r="H144" s="180"/>
      <c r="I144" s="183"/>
      <c r="J144" s="186"/>
      <c r="K144" s="189"/>
    </row>
    <row r="145" spans="1:11" ht="15" thickBot="1" x14ac:dyDescent="0.25">
      <c r="A145" s="175"/>
      <c r="B145" s="36">
        <v>56</v>
      </c>
      <c r="C145" s="30">
        <v>2</v>
      </c>
      <c r="D145" s="2">
        <v>0</v>
      </c>
      <c r="E145" s="20">
        <f t="shared" si="30"/>
        <v>0</v>
      </c>
      <c r="F145" s="2">
        <v>0</v>
      </c>
      <c r="G145" s="19">
        <f t="shared" si="31"/>
        <v>0</v>
      </c>
      <c r="H145" s="181"/>
      <c r="I145" s="184"/>
      <c r="J145" s="187"/>
      <c r="K145" s="190"/>
    </row>
    <row r="146" spans="1:11" ht="43.5" thickBot="1" x14ac:dyDescent="0.25">
      <c r="A146" s="175"/>
      <c r="B146" s="37">
        <v>112</v>
      </c>
      <c r="C146" s="31">
        <v>4</v>
      </c>
      <c r="D146" s="2">
        <v>0</v>
      </c>
      <c r="E146" s="20">
        <f t="shared" si="30"/>
        <v>0</v>
      </c>
      <c r="F146" s="2">
        <v>0</v>
      </c>
      <c r="G146" s="19">
        <f t="shared" si="31"/>
        <v>0</v>
      </c>
      <c r="H146" s="26" t="s">
        <v>137</v>
      </c>
      <c r="I146" s="50" t="s">
        <v>138</v>
      </c>
      <c r="J146" s="48">
        <f>H2*J141</f>
        <v>63.273086419753085</v>
      </c>
      <c r="K146" s="49">
        <f>H2*K141</f>
        <v>63.273086419753085</v>
      </c>
    </row>
    <row r="147" spans="1:11" ht="30.75" thickBot="1" x14ac:dyDescent="0.3">
      <c r="A147" s="176"/>
      <c r="B147" s="70" t="s">
        <v>134</v>
      </c>
      <c r="C147" s="70"/>
      <c r="D147" s="26">
        <f>SUM(D141:D146)</f>
        <v>1</v>
      </c>
      <c r="E147" s="74">
        <f>SUM(E141:E146)</f>
        <v>0.5</v>
      </c>
      <c r="F147" s="75">
        <f>SUM(F141:F146)</f>
        <v>1</v>
      </c>
      <c r="G147" s="74">
        <f>SUM(G141:G146)</f>
        <v>0.5</v>
      </c>
      <c r="H147" s="39" t="s">
        <v>139</v>
      </c>
      <c r="I147" s="51" t="s">
        <v>140</v>
      </c>
      <c r="J147" s="48">
        <f>J146/112</f>
        <v>0.56493827160493826</v>
      </c>
      <c r="K147" s="49">
        <f>K146/112</f>
        <v>0.56493827160493826</v>
      </c>
    </row>
    <row r="148" spans="1:11" ht="15" thickBot="1" x14ac:dyDescent="0.25"/>
    <row r="149" spans="1:11" ht="15.75" thickBot="1" x14ac:dyDescent="0.3">
      <c r="B149" s="123" t="s">
        <v>151</v>
      </c>
      <c r="C149" s="124" t="s">
        <v>155</v>
      </c>
      <c r="D149" s="124"/>
      <c r="E149" s="124"/>
      <c r="F149" s="124"/>
      <c r="G149" s="124"/>
      <c r="H149" s="125"/>
      <c r="I149" s="125"/>
      <c r="J149" s="124"/>
      <c r="K149" s="45">
        <f>K112+K119+K126+K133+K140+K147</f>
        <v>341.22271604938271</v>
      </c>
    </row>
    <row r="152" spans="1:11" ht="15.75" thickBot="1" x14ac:dyDescent="0.3">
      <c r="A152" s="154" t="s">
        <v>174</v>
      </c>
      <c r="B152" s="155"/>
      <c r="C152" s="155"/>
      <c r="D152" s="155"/>
      <c r="E152" s="155"/>
      <c r="F152" s="155"/>
      <c r="G152" s="155"/>
      <c r="H152" s="155"/>
      <c r="I152" s="155"/>
      <c r="J152" s="155"/>
      <c r="K152" s="155"/>
    </row>
    <row r="153" spans="1:11" ht="15.75" thickBot="1" x14ac:dyDescent="0.3">
      <c r="A153" s="191"/>
      <c r="B153" s="192"/>
      <c r="C153" s="193"/>
      <c r="D153" s="167" t="s">
        <v>148</v>
      </c>
      <c r="E153" s="168"/>
      <c r="F153" s="169" t="s">
        <v>149</v>
      </c>
      <c r="G153" s="170"/>
      <c r="H153" s="156" t="s">
        <v>150</v>
      </c>
      <c r="I153" s="157"/>
      <c r="J153" s="160" t="s">
        <v>148</v>
      </c>
      <c r="K153" s="177" t="s">
        <v>149</v>
      </c>
    </row>
    <row r="154" spans="1:11" ht="75.75" thickBot="1" x14ac:dyDescent="0.25">
      <c r="A154" s="38" t="s">
        <v>147</v>
      </c>
      <c r="B154" s="38" t="s">
        <v>127</v>
      </c>
      <c r="C154" s="38" t="s">
        <v>128</v>
      </c>
      <c r="D154" s="39" t="s">
        <v>135</v>
      </c>
      <c r="E154" s="40" t="s">
        <v>133</v>
      </c>
      <c r="F154" s="41" t="s">
        <v>135</v>
      </c>
      <c r="G154" s="41" t="s">
        <v>133</v>
      </c>
      <c r="H154" s="158"/>
      <c r="I154" s="159"/>
      <c r="J154" s="161"/>
      <c r="K154" s="178"/>
    </row>
    <row r="155" spans="1:11" x14ac:dyDescent="0.2">
      <c r="A155" s="174" t="s">
        <v>51</v>
      </c>
      <c r="B155" s="32">
        <v>3.5</v>
      </c>
      <c r="C155" s="30">
        <v>0.125</v>
      </c>
      <c r="D155" s="2">
        <v>0</v>
      </c>
      <c r="E155" s="20">
        <f>C155*D155</f>
        <v>0</v>
      </c>
      <c r="F155" s="3">
        <v>0</v>
      </c>
      <c r="G155" s="19">
        <f>C155*F155</f>
        <v>0</v>
      </c>
      <c r="H155" s="179" t="s">
        <v>136</v>
      </c>
      <c r="I155" s="182" t="s">
        <v>144</v>
      </c>
      <c r="J155" s="185">
        <f>E161/D9</f>
        <v>1.2469135802469136E-2</v>
      </c>
      <c r="K155" s="188">
        <f>G161/D9</f>
        <v>1.2469135802469136E-2</v>
      </c>
    </row>
    <row r="156" spans="1:11" x14ac:dyDescent="0.2">
      <c r="A156" s="175"/>
      <c r="B156" s="33">
        <v>7</v>
      </c>
      <c r="C156" s="30">
        <v>0.25</v>
      </c>
      <c r="D156" s="2">
        <v>18</v>
      </c>
      <c r="E156" s="20">
        <f t="shared" ref="E156:E160" si="32">C156*D156</f>
        <v>4.5</v>
      </c>
      <c r="F156" s="3">
        <v>18</v>
      </c>
      <c r="G156" s="19">
        <f t="shared" ref="G156:G160" si="33">C156*F156</f>
        <v>4.5</v>
      </c>
      <c r="H156" s="180"/>
      <c r="I156" s="183"/>
      <c r="J156" s="186"/>
      <c r="K156" s="189"/>
    </row>
    <row r="157" spans="1:11" x14ac:dyDescent="0.2">
      <c r="A157" s="175"/>
      <c r="B157" s="34">
        <v>14</v>
      </c>
      <c r="C157" s="30">
        <v>0.5</v>
      </c>
      <c r="D157" s="2">
        <v>12</v>
      </c>
      <c r="E157" s="20">
        <f t="shared" si="32"/>
        <v>6</v>
      </c>
      <c r="F157" s="2">
        <v>12</v>
      </c>
      <c r="G157" s="19">
        <f t="shared" si="33"/>
        <v>6</v>
      </c>
      <c r="H157" s="180"/>
      <c r="I157" s="183"/>
      <c r="J157" s="186"/>
      <c r="K157" s="189"/>
    </row>
    <row r="158" spans="1:11" x14ac:dyDescent="0.2">
      <c r="A158" s="175"/>
      <c r="B158" s="35">
        <v>28</v>
      </c>
      <c r="C158" s="30">
        <v>1</v>
      </c>
      <c r="D158" s="2">
        <v>8</v>
      </c>
      <c r="E158" s="20">
        <f t="shared" si="32"/>
        <v>8</v>
      </c>
      <c r="F158" s="3">
        <v>8</v>
      </c>
      <c r="G158" s="19">
        <f t="shared" si="33"/>
        <v>8</v>
      </c>
      <c r="H158" s="180"/>
      <c r="I158" s="183"/>
      <c r="J158" s="186"/>
      <c r="K158" s="189"/>
    </row>
    <row r="159" spans="1:11" ht="15" thickBot="1" x14ac:dyDescent="0.25">
      <c r="A159" s="175"/>
      <c r="B159" s="36">
        <v>56</v>
      </c>
      <c r="C159" s="30">
        <v>2</v>
      </c>
      <c r="D159" s="2">
        <v>16</v>
      </c>
      <c r="E159" s="20">
        <f t="shared" si="32"/>
        <v>32</v>
      </c>
      <c r="F159" s="2">
        <v>16</v>
      </c>
      <c r="G159" s="19">
        <f t="shared" si="33"/>
        <v>32</v>
      </c>
      <c r="H159" s="181"/>
      <c r="I159" s="184"/>
      <c r="J159" s="187"/>
      <c r="K159" s="190"/>
    </row>
    <row r="160" spans="1:11" ht="43.5" thickBot="1" x14ac:dyDescent="0.25">
      <c r="A160" s="175"/>
      <c r="B160" s="37">
        <v>112</v>
      </c>
      <c r="C160" s="31">
        <v>4</v>
      </c>
      <c r="D160" s="64">
        <v>0</v>
      </c>
      <c r="E160" s="65">
        <f t="shared" si="32"/>
        <v>0</v>
      </c>
      <c r="F160" s="3">
        <v>0</v>
      </c>
      <c r="G160" s="25">
        <f t="shared" si="33"/>
        <v>0</v>
      </c>
      <c r="H160" s="26" t="s">
        <v>137</v>
      </c>
      <c r="I160" s="50" t="s">
        <v>138</v>
      </c>
      <c r="J160" s="48">
        <f>H2*J155</f>
        <v>6390.5817283950619</v>
      </c>
      <c r="K160" s="49">
        <f>H2*K155</f>
        <v>6390.5817283950619</v>
      </c>
    </row>
    <row r="161" spans="1:11" ht="30.75" thickBot="1" x14ac:dyDescent="0.3">
      <c r="A161" s="176"/>
      <c r="B161" s="70" t="s">
        <v>134</v>
      </c>
      <c r="C161" s="70"/>
      <c r="D161" s="76">
        <f>SUM(D155:D160)</f>
        <v>54</v>
      </c>
      <c r="E161" s="74">
        <f>SUM(E155:E160)</f>
        <v>50.5</v>
      </c>
      <c r="F161" s="75">
        <f>SUM(F155:F160)</f>
        <v>54</v>
      </c>
      <c r="G161" s="74">
        <f>SUM(G155:G160)</f>
        <v>50.5</v>
      </c>
      <c r="H161" s="39" t="s">
        <v>139</v>
      </c>
      <c r="I161" s="51" t="s">
        <v>140</v>
      </c>
      <c r="J161" s="48">
        <f>J160/112</f>
        <v>57.058765432098767</v>
      </c>
      <c r="K161" s="49">
        <f>K160/112</f>
        <v>57.058765432098767</v>
      </c>
    </row>
    <row r="162" spans="1:11" x14ac:dyDescent="0.2">
      <c r="A162" s="174" t="s">
        <v>52</v>
      </c>
      <c r="B162" s="32">
        <v>3.5</v>
      </c>
      <c r="C162" s="30">
        <v>0.125</v>
      </c>
      <c r="D162" s="61">
        <v>4</v>
      </c>
      <c r="E162" s="65">
        <f>C162*D162</f>
        <v>0.5</v>
      </c>
      <c r="F162" s="60">
        <v>7</v>
      </c>
      <c r="G162" s="60">
        <f>C162*F162</f>
        <v>0.875</v>
      </c>
      <c r="H162" s="179" t="s">
        <v>136</v>
      </c>
      <c r="I162" s="182" t="s">
        <v>144</v>
      </c>
      <c r="J162" s="185">
        <f>E168/D9</f>
        <v>4.1975308641975309E-3</v>
      </c>
      <c r="K162" s="188">
        <f>G168/D9</f>
        <v>9.1049382716049381E-3</v>
      </c>
    </row>
    <row r="163" spans="1:11" x14ac:dyDescent="0.2">
      <c r="A163" s="175"/>
      <c r="B163" s="33">
        <v>7</v>
      </c>
      <c r="C163" s="30">
        <v>0.25</v>
      </c>
      <c r="D163" s="61">
        <v>18</v>
      </c>
      <c r="E163" s="65">
        <f t="shared" ref="E163:E167" si="34">C163*D163</f>
        <v>4.5</v>
      </c>
      <c r="F163" s="60">
        <v>34</v>
      </c>
      <c r="G163" s="60">
        <f t="shared" ref="G163:G167" si="35">C163*F163</f>
        <v>8.5</v>
      </c>
      <c r="H163" s="180"/>
      <c r="I163" s="183"/>
      <c r="J163" s="186"/>
      <c r="K163" s="189"/>
    </row>
    <row r="164" spans="1:11" x14ac:dyDescent="0.2">
      <c r="A164" s="175"/>
      <c r="B164" s="34">
        <v>14</v>
      </c>
      <c r="C164" s="30">
        <v>0.5</v>
      </c>
      <c r="D164" s="61">
        <v>4</v>
      </c>
      <c r="E164" s="65">
        <f t="shared" si="34"/>
        <v>2</v>
      </c>
      <c r="F164" s="60">
        <v>11</v>
      </c>
      <c r="G164" s="60">
        <f t="shared" si="35"/>
        <v>5.5</v>
      </c>
      <c r="H164" s="180"/>
      <c r="I164" s="183"/>
      <c r="J164" s="186"/>
      <c r="K164" s="189"/>
    </row>
    <row r="165" spans="1:11" x14ac:dyDescent="0.2">
      <c r="A165" s="175"/>
      <c r="B165" s="35">
        <v>28</v>
      </c>
      <c r="C165" s="30">
        <v>1</v>
      </c>
      <c r="D165" s="61">
        <v>2</v>
      </c>
      <c r="E165" s="65">
        <f t="shared" si="34"/>
        <v>2</v>
      </c>
      <c r="F165" s="60">
        <v>10</v>
      </c>
      <c r="G165" s="60">
        <f t="shared" si="35"/>
        <v>10</v>
      </c>
      <c r="H165" s="180"/>
      <c r="I165" s="183"/>
      <c r="J165" s="186"/>
      <c r="K165" s="189"/>
    </row>
    <row r="166" spans="1:11" ht="15" thickBot="1" x14ac:dyDescent="0.25">
      <c r="A166" s="175"/>
      <c r="B166" s="36">
        <v>56</v>
      </c>
      <c r="C166" s="30">
        <v>2</v>
      </c>
      <c r="D166" s="61">
        <v>4</v>
      </c>
      <c r="E166" s="65">
        <f t="shared" si="34"/>
        <v>8</v>
      </c>
      <c r="F166" s="60">
        <v>6</v>
      </c>
      <c r="G166" s="60">
        <f t="shared" si="35"/>
        <v>12</v>
      </c>
      <c r="H166" s="181"/>
      <c r="I166" s="184"/>
      <c r="J166" s="187"/>
      <c r="K166" s="190"/>
    </row>
    <row r="167" spans="1:11" ht="43.5" thickBot="1" x14ac:dyDescent="0.25">
      <c r="A167" s="175"/>
      <c r="B167" s="37">
        <v>112</v>
      </c>
      <c r="C167" s="31">
        <v>4</v>
      </c>
      <c r="D167" s="64">
        <v>0</v>
      </c>
      <c r="E167" s="65">
        <f t="shared" si="34"/>
        <v>0</v>
      </c>
      <c r="F167" s="25">
        <v>0</v>
      </c>
      <c r="G167" s="25">
        <f t="shared" si="35"/>
        <v>0</v>
      </c>
      <c r="H167" s="26" t="s">
        <v>137</v>
      </c>
      <c r="I167" s="50" t="s">
        <v>138</v>
      </c>
      <c r="J167" s="48">
        <f>H2*J162</f>
        <v>2151.2849382716049</v>
      </c>
      <c r="K167" s="49">
        <f>H2*K162</f>
        <v>4666.3901234567902</v>
      </c>
    </row>
    <row r="168" spans="1:11" ht="30.75" thickBot="1" x14ac:dyDescent="0.3">
      <c r="A168" s="176"/>
      <c r="B168" s="70" t="s">
        <v>134</v>
      </c>
      <c r="C168" s="70"/>
      <c r="D168" s="76">
        <f>SUM(D162:D167)</f>
        <v>32</v>
      </c>
      <c r="E168" s="74">
        <f>SUM(E162:E167)</f>
        <v>17</v>
      </c>
      <c r="F168" s="73">
        <f>SUM(F162:F167)</f>
        <v>68</v>
      </c>
      <c r="G168" s="71">
        <f>SUM(G162:G167)</f>
        <v>36.875</v>
      </c>
      <c r="H168" s="39" t="s">
        <v>139</v>
      </c>
      <c r="I168" s="51" t="s">
        <v>140</v>
      </c>
      <c r="J168" s="48">
        <f>J167/112</f>
        <v>19.207901234567903</v>
      </c>
      <c r="K168" s="49">
        <f>K167/112</f>
        <v>41.6641975308642</v>
      </c>
    </row>
    <row r="169" spans="1:11" x14ac:dyDescent="0.2">
      <c r="A169" s="174" t="s">
        <v>54</v>
      </c>
      <c r="B169" s="32">
        <v>3.5</v>
      </c>
      <c r="C169" s="30">
        <v>0.125</v>
      </c>
      <c r="D169" s="3">
        <v>10</v>
      </c>
      <c r="E169" s="65">
        <f>C169*D169</f>
        <v>1.25</v>
      </c>
      <c r="F169" s="2">
        <v>10</v>
      </c>
      <c r="G169" s="25">
        <f>C169*F169</f>
        <v>1.25</v>
      </c>
      <c r="H169" s="179" t="s">
        <v>136</v>
      </c>
      <c r="I169" s="182" t="s">
        <v>144</v>
      </c>
      <c r="J169" s="185">
        <f>E175/D9</f>
        <v>1.7901234567901235E-3</v>
      </c>
      <c r="K169" s="188">
        <f>G175/D9</f>
        <v>1.7901234567901235E-3</v>
      </c>
    </row>
    <row r="170" spans="1:11" x14ac:dyDescent="0.2">
      <c r="A170" s="175"/>
      <c r="B170" s="33">
        <v>7</v>
      </c>
      <c r="C170" s="30">
        <v>0.25</v>
      </c>
      <c r="D170" s="3">
        <v>12</v>
      </c>
      <c r="E170" s="65">
        <f t="shared" ref="E170:E174" si="36">C170*D170</f>
        <v>3</v>
      </c>
      <c r="F170" s="3">
        <v>12</v>
      </c>
      <c r="G170" s="25">
        <f t="shared" ref="G170:G174" si="37">C170*F170</f>
        <v>3</v>
      </c>
      <c r="H170" s="180"/>
      <c r="I170" s="183"/>
      <c r="J170" s="186"/>
      <c r="K170" s="189"/>
    </row>
    <row r="171" spans="1:11" x14ac:dyDescent="0.2">
      <c r="A171" s="175"/>
      <c r="B171" s="34">
        <v>14</v>
      </c>
      <c r="C171" s="30">
        <v>0.5</v>
      </c>
      <c r="D171" s="3">
        <v>2</v>
      </c>
      <c r="E171" s="65">
        <f t="shared" si="36"/>
        <v>1</v>
      </c>
      <c r="F171" s="2">
        <v>2</v>
      </c>
      <c r="G171" s="25">
        <f t="shared" si="37"/>
        <v>1</v>
      </c>
      <c r="H171" s="180"/>
      <c r="I171" s="183"/>
      <c r="J171" s="186"/>
      <c r="K171" s="189"/>
    </row>
    <row r="172" spans="1:11" x14ac:dyDescent="0.2">
      <c r="A172" s="175"/>
      <c r="B172" s="35">
        <v>28</v>
      </c>
      <c r="C172" s="30">
        <v>1</v>
      </c>
      <c r="D172" s="3">
        <v>2</v>
      </c>
      <c r="E172" s="65">
        <f t="shared" si="36"/>
        <v>2</v>
      </c>
      <c r="F172" s="2">
        <v>2</v>
      </c>
      <c r="G172" s="25">
        <f t="shared" si="37"/>
        <v>2</v>
      </c>
      <c r="H172" s="180"/>
      <c r="I172" s="183"/>
      <c r="J172" s="186"/>
      <c r="K172" s="189"/>
    </row>
    <row r="173" spans="1:11" ht="15" thickBot="1" x14ac:dyDescent="0.25">
      <c r="A173" s="175"/>
      <c r="B173" s="36">
        <v>56</v>
      </c>
      <c r="C173" s="30">
        <v>2</v>
      </c>
      <c r="D173" s="3">
        <v>0</v>
      </c>
      <c r="E173" s="65">
        <f t="shared" si="36"/>
        <v>0</v>
      </c>
      <c r="F173" s="2">
        <v>0</v>
      </c>
      <c r="G173" s="25">
        <f t="shared" si="37"/>
        <v>0</v>
      </c>
      <c r="H173" s="181"/>
      <c r="I173" s="184"/>
      <c r="J173" s="187"/>
      <c r="K173" s="190"/>
    </row>
    <row r="174" spans="1:11" ht="43.5" thickBot="1" x14ac:dyDescent="0.25">
      <c r="A174" s="175"/>
      <c r="B174" s="37">
        <v>112</v>
      </c>
      <c r="C174" s="31">
        <v>4</v>
      </c>
      <c r="D174" s="43">
        <v>0</v>
      </c>
      <c r="E174" s="44">
        <f t="shared" si="36"/>
        <v>0</v>
      </c>
      <c r="F174" s="3">
        <v>0</v>
      </c>
      <c r="G174" s="25">
        <f t="shared" si="37"/>
        <v>0</v>
      </c>
      <c r="H174" s="26" t="s">
        <v>137</v>
      </c>
      <c r="I174" s="50" t="s">
        <v>138</v>
      </c>
      <c r="J174" s="48">
        <f>H2*J169</f>
        <v>917.45975308641982</v>
      </c>
      <c r="K174" s="49">
        <f>H2*K169</f>
        <v>917.45975308641982</v>
      </c>
    </row>
    <row r="175" spans="1:11" ht="30.75" thickBot="1" x14ac:dyDescent="0.3">
      <c r="A175" s="176"/>
      <c r="B175" s="70" t="s">
        <v>134</v>
      </c>
      <c r="C175" s="70"/>
      <c r="D175" s="26">
        <f>SUM(D169:D174)</f>
        <v>26</v>
      </c>
      <c r="E175" s="74">
        <f>SUM(E169:E174)</f>
        <v>7.25</v>
      </c>
      <c r="F175" s="75">
        <f>SUM(F169:F174)</f>
        <v>26</v>
      </c>
      <c r="G175" s="74">
        <f>SUM(G169:G174)</f>
        <v>7.25</v>
      </c>
      <c r="H175" s="39" t="s">
        <v>139</v>
      </c>
      <c r="I175" s="51" t="s">
        <v>140</v>
      </c>
      <c r="J175" s="48">
        <f>J174/112</f>
        <v>8.1916049382716061</v>
      </c>
      <c r="K175" s="49">
        <f>K174/112</f>
        <v>8.1916049382716061</v>
      </c>
    </row>
    <row r="176" spans="1:11" x14ac:dyDescent="0.2">
      <c r="A176" s="174" t="s">
        <v>56</v>
      </c>
      <c r="B176" s="32">
        <v>3.5</v>
      </c>
      <c r="C176" s="30">
        <v>0.125</v>
      </c>
      <c r="D176" s="59">
        <v>39</v>
      </c>
      <c r="E176" s="20">
        <f>C176*D176</f>
        <v>4.875</v>
      </c>
      <c r="F176" s="3">
        <v>39</v>
      </c>
      <c r="G176" s="19">
        <f>C176*F176</f>
        <v>4.875</v>
      </c>
      <c r="H176" s="179" t="s">
        <v>136</v>
      </c>
      <c r="I176" s="182" t="s">
        <v>144</v>
      </c>
      <c r="J176" s="185">
        <f>E182/D9</f>
        <v>1.6635802469135801E-2</v>
      </c>
      <c r="K176" s="188">
        <f>G182/D9</f>
        <v>1.6635802469135801E-2</v>
      </c>
    </row>
    <row r="177" spans="1:11" x14ac:dyDescent="0.2">
      <c r="A177" s="175"/>
      <c r="B177" s="33">
        <v>7</v>
      </c>
      <c r="C177" s="30">
        <v>0.25</v>
      </c>
      <c r="D177" s="59">
        <v>22</v>
      </c>
      <c r="E177" s="20">
        <f t="shared" ref="E177:E181" si="38">C177*D177</f>
        <v>5.5</v>
      </c>
      <c r="F177" s="3">
        <v>22</v>
      </c>
      <c r="G177" s="19">
        <f t="shared" ref="G177:G181" si="39">C177*F177</f>
        <v>5.5</v>
      </c>
      <c r="H177" s="180"/>
      <c r="I177" s="183"/>
      <c r="J177" s="186"/>
      <c r="K177" s="189"/>
    </row>
    <row r="178" spans="1:11" x14ac:dyDescent="0.2">
      <c r="A178" s="175"/>
      <c r="B178" s="34">
        <v>14</v>
      </c>
      <c r="C178" s="30">
        <v>0.5</v>
      </c>
      <c r="D178" s="59">
        <v>2</v>
      </c>
      <c r="E178" s="20">
        <f t="shared" si="38"/>
        <v>1</v>
      </c>
      <c r="F178" s="3">
        <v>2</v>
      </c>
      <c r="G178" s="19">
        <f t="shared" si="39"/>
        <v>1</v>
      </c>
      <c r="H178" s="180"/>
      <c r="I178" s="183"/>
      <c r="J178" s="186"/>
      <c r="K178" s="189"/>
    </row>
    <row r="179" spans="1:11" x14ac:dyDescent="0.2">
      <c r="A179" s="175"/>
      <c r="B179" s="35">
        <v>28</v>
      </c>
      <c r="C179" s="30">
        <v>1</v>
      </c>
      <c r="D179" s="61">
        <v>40</v>
      </c>
      <c r="E179" s="62">
        <f t="shared" si="38"/>
        <v>40</v>
      </c>
      <c r="F179" s="3">
        <v>40</v>
      </c>
      <c r="G179" s="19">
        <f t="shared" si="39"/>
        <v>40</v>
      </c>
      <c r="H179" s="180"/>
      <c r="I179" s="183"/>
      <c r="J179" s="186"/>
      <c r="K179" s="189"/>
    </row>
    <row r="180" spans="1:11" ht="15" thickBot="1" x14ac:dyDescent="0.25">
      <c r="A180" s="175"/>
      <c r="B180" s="36">
        <v>56</v>
      </c>
      <c r="C180" s="30">
        <v>2</v>
      </c>
      <c r="D180" s="61">
        <v>8</v>
      </c>
      <c r="E180" s="65">
        <f t="shared" si="38"/>
        <v>16</v>
      </c>
      <c r="F180" s="3">
        <v>8</v>
      </c>
      <c r="G180" s="25">
        <f t="shared" si="39"/>
        <v>16</v>
      </c>
      <c r="H180" s="181"/>
      <c r="I180" s="184"/>
      <c r="J180" s="187"/>
      <c r="K180" s="190"/>
    </row>
    <row r="181" spans="1:11" ht="43.5" thickBot="1" x14ac:dyDescent="0.25">
      <c r="A181" s="175"/>
      <c r="B181" s="37">
        <v>112</v>
      </c>
      <c r="C181" s="31">
        <v>4</v>
      </c>
      <c r="D181" s="64">
        <v>0</v>
      </c>
      <c r="E181" s="65">
        <f t="shared" si="38"/>
        <v>0</v>
      </c>
      <c r="F181" s="3">
        <v>0</v>
      </c>
      <c r="G181" s="25">
        <f t="shared" si="39"/>
        <v>0</v>
      </c>
      <c r="H181" s="26" t="s">
        <v>137</v>
      </c>
      <c r="I181" s="50" t="s">
        <v>138</v>
      </c>
      <c r="J181" s="48">
        <f>H2*J176</f>
        <v>8526.0483950617272</v>
      </c>
      <c r="K181" s="49">
        <f>H2*K176</f>
        <v>8526.0483950617272</v>
      </c>
    </row>
    <row r="182" spans="1:11" ht="30.75" thickBot="1" x14ac:dyDescent="0.3">
      <c r="A182" s="176"/>
      <c r="B182" s="70" t="s">
        <v>134</v>
      </c>
      <c r="C182" s="70"/>
      <c r="D182" s="76">
        <f>SUM(D176:D181)</f>
        <v>111</v>
      </c>
      <c r="E182" s="74">
        <f>SUM(E176:E181)</f>
        <v>67.375</v>
      </c>
      <c r="F182" s="75">
        <f>SUM(F176:F181)</f>
        <v>111</v>
      </c>
      <c r="G182" s="74">
        <f>SUM(G176:G181)</f>
        <v>67.375</v>
      </c>
      <c r="H182" s="39" t="s">
        <v>139</v>
      </c>
      <c r="I182" s="51" t="s">
        <v>140</v>
      </c>
      <c r="J182" s="48">
        <f>J181/112</f>
        <v>76.125432098765415</v>
      </c>
      <c r="K182" s="49">
        <f>K181/112</f>
        <v>76.125432098765415</v>
      </c>
    </row>
    <row r="183" spans="1:11" x14ac:dyDescent="0.2">
      <c r="A183" s="174" t="s">
        <v>58</v>
      </c>
      <c r="B183" s="32">
        <v>3.5</v>
      </c>
      <c r="C183" s="30">
        <v>0.125</v>
      </c>
      <c r="D183" s="61">
        <v>11</v>
      </c>
      <c r="E183" s="65">
        <f>C183*D183</f>
        <v>1.375</v>
      </c>
      <c r="F183" s="60">
        <v>13</v>
      </c>
      <c r="G183" s="60">
        <f>C183*F183</f>
        <v>1.625</v>
      </c>
      <c r="H183" s="179" t="s">
        <v>136</v>
      </c>
      <c r="I183" s="182" t="s">
        <v>144</v>
      </c>
      <c r="J183" s="185">
        <f>E189/D9</f>
        <v>1.6080246913580246E-2</v>
      </c>
      <c r="K183" s="188">
        <f>G189/D9</f>
        <v>1.7685185185185186E-2</v>
      </c>
    </row>
    <row r="184" spans="1:11" x14ac:dyDescent="0.2">
      <c r="A184" s="175"/>
      <c r="B184" s="33">
        <v>7</v>
      </c>
      <c r="C184" s="30">
        <v>0.25</v>
      </c>
      <c r="D184" s="61">
        <v>13</v>
      </c>
      <c r="E184" s="65">
        <f t="shared" ref="E184:E188" si="40">C184*D184</f>
        <v>3.25</v>
      </c>
      <c r="F184" s="60">
        <v>16</v>
      </c>
      <c r="G184" s="60">
        <f t="shared" ref="G184:G188" si="41">C184*F184</f>
        <v>4</v>
      </c>
      <c r="H184" s="180"/>
      <c r="I184" s="183"/>
      <c r="J184" s="186"/>
      <c r="K184" s="189"/>
    </row>
    <row r="185" spans="1:11" x14ac:dyDescent="0.2">
      <c r="A185" s="175"/>
      <c r="B185" s="34">
        <v>14</v>
      </c>
      <c r="C185" s="30">
        <v>0.5</v>
      </c>
      <c r="D185" s="61">
        <v>15</v>
      </c>
      <c r="E185" s="65">
        <f t="shared" si="40"/>
        <v>7.5</v>
      </c>
      <c r="F185" s="60">
        <v>16</v>
      </c>
      <c r="G185" s="60">
        <f t="shared" si="41"/>
        <v>8</v>
      </c>
      <c r="H185" s="180"/>
      <c r="I185" s="183"/>
      <c r="J185" s="186"/>
      <c r="K185" s="189"/>
    </row>
    <row r="186" spans="1:11" x14ac:dyDescent="0.2">
      <c r="A186" s="175"/>
      <c r="B186" s="35">
        <v>28</v>
      </c>
      <c r="C186" s="30">
        <v>1</v>
      </c>
      <c r="D186" s="61">
        <v>49</v>
      </c>
      <c r="E186" s="65">
        <f t="shared" si="40"/>
        <v>49</v>
      </c>
      <c r="F186" s="60">
        <v>54</v>
      </c>
      <c r="G186" s="60">
        <f t="shared" si="41"/>
        <v>54</v>
      </c>
      <c r="H186" s="180"/>
      <c r="I186" s="183"/>
      <c r="J186" s="186"/>
      <c r="K186" s="189"/>
    </row>
    <row r="187" spans="1:11" ht="15" thickBot="1" x14ac:dyDescent="0.25">
      <c r="A187" s="175"/>
      <c r="B187" s="36">
        <v>56</v>
      </c>
      <c r="C187" s="30">
        <v>2</v>
      </c>
      <c r="D187" s="61">
        <v>2</v>
      </c>
      <c r="E187" s="65">
        <f t="shared" si="40"/>
        <v>4</v>
      </c>
      <c r="F187" s="25">
        <v>2</v>
      </c>
      <c r="G187" s="25">
        <f t="shared" si="41"/>
        <v>4</v>
      </c>
      <c r="H187" s="181"/>
      <c r="I187" s="184"/>
      <c r="J187" s="187"/>
      <c r="K187" s="190"/>
    </row>
    <row r="188" spans="1:11" ht="43.5" thickBot="1" x14ac:dyDescent="0.25">
      <c r="A188" s="175"/>
      <c r="B188" s="37">
        <v>112</v>
      </c>
      <c r="C188" s="31">
        <v>4</v>
      </c>
      <c r="D188" s="64">
        <v>0</v>
      </c>
      <c r="E188" s="65">
        <f t="shared" si="40"/>
        <v>0</v>
      </c>
      <c r="F188" s="25">
        <v>0</v>
      </c>
      <c r="G188" s="25">
        <f t="shared" si="41"/>
        <v>0</v>
      </c>
      <c r="H188" s="26" t="s">
        <v>137</v>
      </c>
      <c r="I188" s="50" t="s">
        <v>138</v>
      </c>
      <c r="J188" s="48">
        <f>H2*J183</f>
        <v>8241.3195061728384</v>
      </c>
      <c r="K188" s="49">
        <f>H2*K183</f>
        <v>9063.8696296296293</v>
      </c>
    </row>
    <row r="189" spans="1:11" ht="30.75" thickBot="1" x14ac:dyDescent="0.3">
      <c r="A189" s="176"/>
      <c r="B189" s="70" t="s">
        <v>134</v>
      </c>
      <c r="C189" s="70"/>
      <c r="D189" s="76">
        <f>SUM(D183:D188)</f>
        <v>90</v>
      </c>
      <c r="E189" s="74">
        <f>SUM(E183:E188)</f>
        <v>65.125</v>
      </c>
      <c r="F189" s="73">
        <f>SUM(F183:F188)</f>
        <v>101</v>
      </c>
      <c r="G189" s="71">
        <f>SUM(G183:G188)</f>
        <v>71.625</v>
      </c>
      <c r="H189" s="39" t="s">
        <v>139</v>
      </c>
      <c r="I189" s="51" t="s">
        <v>140</v>
      </c>
      <c r="J189" s="48">
        <f>J188/112</f>
        <v>73.583209876543194</v>
      </c>
      <c r="K189" s="49">
        <f>K188/112</f>
        <v>80.927407407407401</v>
      </c>
    </row>
    <row r="190" spans="1:11" ht="15" thickBot="1" x14ac:dyDescent="0.25"/>
    <row r="191" spans="1:11" ht="15.75" thickBot="1" x14ac:dyDescent="0.3">
      <c r="B191" s="123" t="s">
        <v>151</v>
      </c>
      <c r="C191" s="124" t="s">
        <v>156</v>
      </c>
      <c r="D191" s="124"/>
      <c r="E191" s="124"/>
      <c r="F191" s="124"/>
      <c r="G191" s="45">
        <f>K161+K168+K175+K182+K189</f>
        <v>263.96740740740739</v>
      </c>
      <c r="H191"/>
      <c r="I191"/>
      <c r="J191"/>
    </row>
    <row r="194" spans="1:11" ht="15.75" thickBot="1" x14ac:dyDescent="0.3">
      <c r="A194" s="154" t="s">
        <v>176</v>
      </c>
      <c r="B194" s="155"/>
      <c r="C194" s="155"/>
      <c r="D194" s="155"/>
      <c r="E194" s="155"/>
      <c r="F194" s="155"/>
      <c r="G194" s="155"/>
      <c r="H194" s="155"/>
      <c r="I194" s="155"/>
      <c r="J194" s="155"/>
      <c r="K194" s="155"/>
    </row>
    <row r="195" spans="1:11" ht="15.75" thickBot="1" x14ac:dyDescent="0.3">
      <c r="A195" s="191"/>
      <c r="B195" s="192"/>
      <c r="C195" s="193"/>
      <c r="D195" s="167" t="s">
        <v>148</v>
      </c>
      <c r="E195" s="168"/>
      <c r="F195" s="169" t="s">
        <v>149</v>
      </c>
      <c r="G195" s="170"/>
      <c r="H195" s="156" t="s">
        <v>150</v>
      </c>
      <c r="I195" s="157"/>
      <c r="J195" s="160" t="s">
        <v>148</v>
      </c>
      <c r="K195" s="177" t="s">
        <v>149</v>
      </c>
    </row>
    <row r="196" spans="1:11" ht="75.75" thickBot="1" x14ac:dyDescent="0.25">
      <c r="A196" s="38" t="s">
        <v>147</v>
      </c>
      <c r="B196" s="38" t="s">
        <v>127</v>
      </c>
      <c r="C196" s="38" t="s">
        <v>128</v>
      </c>
      <c r="D196" s="39" t="s">
        <v>135</v>
      </c>
      <c r="E196" s="40" t="s">
        <v>133</v>
      </c>
      <c r="F196" s="41" t="s">
        <v>135</v>
      </c>
      <c r="G196" s="41" t="s">
        <v>133</v>
      </c>
      <c r="H196" s="158"/>
      <c r="I196" s="159"/>
      <c r="J196" s="161"/>
      <c r="K196" s="178"/>
    </row>
    <row r="197" spans="1:11" x14ac:dyDescent="0.2">
      <c r="A197" s="165" t="s">
        <v>68</v>
      </c>
      <c r="B197" s="32">
        <v>3.5</v>
      </c>
      <c r="C197" s="30">
        <v>0.125</v>
      </c>
      <c r="D197" s="130">
        <v>183</v>
      </c>
      <c r="E197" s="62">
        <f>C197*D197</f>
        <v>22.875</v>
      </c>
      <c r="F197" s="19">
        <v>183</v>
      </c>
      <c r="G197" s="19">
        <f>C197*F197</f>
        <v>22.875</v>
      </c>
      <c r="H197" s="179" t="s">
        <v>136</v>
      </c>
      <c r="I197" s="182" t="s">
        <v>158</v>
      </c>
      <c r="J197" s="185">
        <f>E203/D9</f>
        <v>8.1203703703703708E-2</v>
      </c>
      <c r="K197" s="188">
        <f>G203/D9</f>
        <v>8.1450617283950616E-2</v>
      </c>
    </row>
    <row r="198" spans="1:11" x14ac:dyDescent="0.2">
      <c r="A198" s="165"/>
      <c r="B198" s="33">
        <v>7</v>
      </c>
      <c r="C198" s="30">
        <v>0.25</v>
      </c>
      <c r="D198" s="130">
        <v>144</v>
      </c>
      <c r="E198" s="62">
        <f t="shared" ref="E198:E202" si="42">C198*D198</f>
        <v>36</v>
      </c>
      <c r="F198" s="19">
        <v>144</v>
      </c>
      <c r="G198" s="19">
        <f t="shared" ref="G198:G202" si="43">C198*F198</f>
        <v>36</v>
      </c>
      <c r="H198" s="180"/>
      <c r="I198" s="183"/>
      <c r="J198" s="186"/>
      <c r="K198" s="189"/>
    </row>
    <row r="199" spans="1:11" x14ac:dyDescent="0.2">
      <c r="A199" s="165"/>
      <c r="B199" s="34">
        <v>14</v>
      </c>
      <c r="C199" s="30">
        <v>0.5</v>
      </c>
      <c r="D199" s="130">
        <v>52</v>
      </c>
      <c r="E199" s="62">
        <f t="shared" si="42"/>
        <v>26</v>
      </c>
      <c r="F199" s="19">
        <v>52</v>
      </c>
      <c r="G199" s="19">
        <f t="shared" si="43"/>
        <v>26</v>
      </c>
      <c r="H199" s="180"/>
      <c r="I199" s="183"/>
      <c r="J199" s="186"/>
      <c r="K199" s="189"/>
    </row>
    <row r="200" spans="1:11" x14ac:dyDescent="0.2">
      <c r="A200" s="165"/>
      <c r="B200" s="35">
        <v>28</v>
      </c>
      <c r="C200" s="30">
        <v>1</v>
      </c>
      <c r="D200" s="130">
        <v>208</v>
      </c>
      <c r="E200" s="62">
        <f t="shared" si="42"/>
        <v>208</v>
      </c>
      <c r="F200" s="14">
        <v>209</v>
      </c>
      <c r="G200" s="14">
        <f t="shared" si="43"/>
        <v>209</v>
      </c>
      <c r="H200" s="180"/>
      <c r="I200" s="183"/>
      <c r="J200" s="186"/>
      <c r="K200" s="189"/>
    </row>
    <row r="201" spans="1:11" ht="15" thickBot="1" x14ac:dyDescent="0.25">
      <c r="A201" s="165"/>
      <c r="B201" s="36">
        <v>56</v>
      </c>
      <c r="C201" s="30">
        <v>2</v>
      </c>
      <c r="D201" s="130">
        <v>18</v>
      </c>
      <c r="E201" s="62">
        <f t="shared" si="42"/>
        <v>36</v>
      </c>
      <c r="F201" s="19">
        <v>18</v>
      </c>
      <c r="G201" s="19">
        <f t="shared" si="43"/>
        <v>36</v>
      </c>
      <c r="H201" s="181"/>
      <c r="I201" s="184"/>
      <c r="J201" s="187"/>
      <c r="K201" s="190"/>
    </row>
    <row r="202" spans="1:11" ht="43.5" thickBot="1" x14ac:dyDescent="0.25">
      <c r="A202" s="165"/>
      <c r="B202" s="37">
        <v>112</v>
      </c>
      <c r="C202" s="31">
        <v>4</v>
      </c>
      <c r="D202" s="130">
        <v>0</v>
      </c>
      <c r="E202" s="62">
        <f t="shared" si="42"/>
        <v>0</v>
      </c>
      <c r="F202" s="19">
        <v>0</v>
      </c>
      <c r="G202" s="19">
        <f t="shared" si="43"/>
        <v>0</v>
      </c>
      <c r="H202" s="26" t="s">
        <v>137</v>
      </c>
      <c r="I202" s="50" t="s">
        <v>138</v>
      </c>
      <c r="J202" s="48">
        <f>H2*J197</f>
        <v>41617.872592592597</v>
      </c>
      <c r="K202" s="49">
        <f>H2*K197</f>
        <v>41744.418765432099</v>
      </c>
    </row>
    <row r="203" spans="1:11" ht="30.75" thickBot="1" x14ac:dyDescent="0.3">
      <c r="A203" s="166"/>
      <c r="B203" s="70" t="s">
        <v>134</v>
      </c>
      <c r="C203" s="70"/>
      <c r="D203" s="76">
        <f>SUM(D197:D202)</f>
        <v>605</v>
      </c>
      <c r="E203" s="74">
        <f>SUM(E197:E202)</f>
        <v>328.875</v>
      </c>
      <c r="F203" s="73">
        <f>SUM(F197:F202)</f>
        <v>606</v>
      </c>
      <c r="G203" s="71">
        <f>SUM(G197:G202)</f>
        <v>329.875</v>
      </c>
      <c r="H203" s="39" t="s">
        <v>139</v>
      </c>
      <c r="I203" s="51" t="s">
        <v>140</v>
      </c>
      <c r="J203" s="48">
        <f>J202/112</f>
        <v>371.58814814814821</v>
      </c>
      <c r="K203" s="49">
        <f>K202/112</f>
        <v>372.71802469135804</v>
      </c>
    </row>
    <row r="204" spans="1:11" ht="15" thickBot="1" x14ac:dyDescent="0.25">
      <c r="A204" s="12"/>
      <c r="B204" s="12"/>
      <c r="C204" s="12"/>
      <c r="D204" s="12"/>
      <c r="E204" s="12"/>
      <c r="F204" s="12"/>
      <c r="G204" s="12"/>
      <c r="K204" s="12"/>
    </row>
    <row r="205" spans="1:11" ht="15.75" thickBot="1" x14ac:dyDescent="0.3">
      <c r="A205" s="12"/>
      <c r="B205" s="123" t="s">
        <v>151</v>
      </c>
      <c r="C205" s="124" t="s">
        <v>68</v>
      </c>
      <c r="D205" s="124"/>
      <c r="E205" s="45">
        <f>K203</f>
        <v>372.71802469135804</v>
      </c>
      <c r="G205" s="12"/>
      <c r="K205" s="12"/>
    </row>
    <row r="208" spans="1:11" ht="15.75" thickBot="1" x14ac:dyDescent="0.3">
      <c r="A208" s="154" t="s">
        <v>177</v>
      </c>
      <c r="B208" s="155"/>
      <c r="C208" s="155"/>
      <c r="D208" s="155"/>
      <c r="E208" s="155"/>
      <c r="F208" s="155"/>
      <c r="G208" s="155"/>
      <c r="H208" s="155"/>
      <c r="I208" s="155"/>
      <c r="J208" s="155"/>
      <c r="K208" s="155"/>
    </row>
    <row r="209" spans="1:11" ht="15.75" thickBot="1" x14ac:dyDescent="0.3">
      <c r="A209" s="191"/>
      <c r="B209" s="192"/>
      <c r="C209" s="193"/>
      <c r="D209" s="167" t="s">
        <v>148</v>
      </c>
      <c r="E209" s="168"/>
      <c r="F209" s="169" t="s">
        <v>149</v>
      </c>
      <c r="G209" s="170"/>
      <c r="H209" s="156" t="s">
        <v>150</v>
      </c>
      <c r="I209" s="157"/>
      <c r="J209" s="160" t="s">
        <v>148</v>
      </c>
      <c r="K209" s="177" t="s">
        <v>149</v>
      </c>
    </row>
    <row r="210" spans="1:11" ht="75.75" thickBot="1" x14ac:dyDescent="0.25">
      <c r="A210" s="38" t="s">
        <v>147</v>
      </c>
      <c r="B210" s="38" t="s">
        <v>127</v>
      </c>
      <c r="C210" s="38" t="s">
        <v>128</v>
      </c>
      <c r="D210" s="39" t="s">
        <v>135</v>
      </c>
      <c r="E210" s="40" t="s">
        <v>133</v>
      </c>
      <c r="F210" s="41" t="s">
        <v>135</v>
      </c>
      <c r="G210" s="41" t="s">
        <v>133</v>
      </c>
      <c r="H210" s="158"/>
      <c r="I210" s="159"/>
      <c r="J210" s="161"/>
      <c r="K210" s="178"/>
    </row>
    <row r="211" spans="1:11" x14ac:dyDescent="0.2">
      <c r="A211" s="165" t="s">
        <v>100</v>
      </c>
      <c r="B211" s="32">
        <v>3.5</v>
      </c>
      <c r="C211" s="30">
        <v>0.125</v>
      </c>
      <c r="D211" s="19">
        <v>0</v>
      </c>
      <c r="E211" s="20">
        <f>C211*D211</f>
        <v>0</v>
      </c>
      <c r="F211" s="19">
        <v>0</v>
      </c>
      <c r="G211" s="19">
        <f>C211*F211</f>
        <v>0</v>
      </c>
      <c r="H211" s="179" t="s">
        <v>136</v>
      </c>
      <c r="I211" s="182" t="s">
        <v>145</v>
      </c>
      <c r="J211" s="185">
        <f>E217/D9</f>
        <v>1.4074074074074074E-2</v>
      </c>
      <c r="K211" s="188">
        <f>G217/D9</f>
        <v>1.4074074074074074E-2</v>
      </c>
    </row>
    <row r="212" spans="1:11" x14ac:dyDescent="0.2">
      <c r="A212" s="165"/>
      <c r="B212" s="33">
        <v>7</v>
      </c>
      <c r="C212" s="30">
        <v>0.25</v>
      </c>
      <c r="D212" s="19">
        <v>36</v>
      </c>
      <c r="E212" s="20">
        <f t="shared" ref="E212:E216" si="44">C212*D212</f>
        <v>9</v>
      </c>
      <c r="F212" s="19">
        <v>36</v>
      </c>
      <c r="G212" s="19">
        <f t="shared" ref="G212:G216" si="45">C212*F212</f>
        <v>9</v>
      </c>
      <c r="H212" s="180"/>
      <c r="I212" s="183"/>
      <c r="J212" s="186"/>
      <c r="K212" s="189"/>
    </row>
    <row r="213" spans="1:11" x14ac:dyDescent="0.2">
      <c r="A213" s="165"/>
      <c r="B213" s="34">
        <v>14</v>
      </c>
      <c r="C213" s="30">
        <v>0.5</v>
      </c>
      <c r="D213" s="19">
        <v>12</v>
      </c>
      <c r="E213" s="20">
        <f t="shared" si="44"/>
        <v>6</v>
      </c>
      <c r="F213" s="19">
        <v>12</v>
      </c>
      <c r="G213" s="19">
        <f t="shared" si="45"/>
        <v>6</v>
      </c>
      <c r="H213" s="180"/>
      <c r="I213" s="183"/>
      <c r="J213" s="186"/>
      <c r="K213" s="189"/>
    </row>
    <row r="214" spans="1:11" x14ac:dyDescent="0.2">
      <c r="A214" s="165"/>
      <c r="B214" s="35">
        <v>28</v>
      </c>
      <c r="C214" s="30">
        <v>1</v>
      </c>
      <c r="D214" s="19">
        <v>34</v>
      </c>
      <c r="E214" s="20">
        <f t="shared" si="44"/>
        <v>34</v>
      </c>
      <c r="F214" s="19">
        <v>34</v>
      </c>
      <c r="G214" s="19">
        <f t="shared" si="45"/>
        <v>34</v>
      </c>
      <c r="H214" s="180"/>
      <c r="I214" s="183"/>
      <c r="J214" s="186"/>
      <c r="K214" s="189"/>
    </row>
    <row r="215" spans="1:11" ht="15" thickBot="1" x14ac:dyDescent="0.25">
      <c r="A215" s="165"/>
      <c r="B215" s="36">
        <v>56</v>
      </c>
      <c r="C215" s="30">
        <v>2</v>
      </c>
      <c r="D215" s="19">
        <v>4</v>
      </c>
      <c r="E215" s="20">
        <f t="shared" si="44"/>
        <v>8</v>
      </c>
      <c r="F215" s="19">
        <v>4</v>
      </c>
      <c r="G215" s="19">
        <f t="shared" si="45"/>
        <v>8</v>
      </c>
      <c r="H215" s="181"/>
      <c r="I215" s="184"/>
      <c r="J215" s="187"/>
      <c r="K215" s="190"/>
    </row>
    <row r="216" spans="1:11" ht="43.5" thickBot="1" x14ac:dyDescent="0.25">
      <c r="A216" s="165"/>
      <c r="B216" s="37">
        <v>112</v>
      </c>
      <c r="C216" s="31">
        <v>4</v>
      </c>
      <c r="D216" s="19">
        <v>0</v>
      </c>
      <c r="E216" s="20">
        <f t="shared" si="44"/>
        <v>0</v>
      </c>
      <c r="F216" s="19">
        <v>0</v>
      </c>
      <c r="G216" s="19">
        <f t="shared" si="45"/>
        <v>0</v>
      </c>
      <c r="H216" s="26" t="s">
        <v>137</v>
      </c>
      <c r="I216" s="50" t="s">
        <v>138</v>
      </c>
      <c r="J216" s="48">
        <f>H2*J211</f>
        <v>7213.1318518518519</v>
      </c>
      <c r="K216" s="49">
        <f>H2*K211</f>
        <v>7213.1318518518519</v>
      </c>
    </row>
    <row r="217" spans="1:11" ht="30.75" thickBot="1" x14ac:dyDescent="0.3">
      <c r="A217" s="166"/>
      <c r="B217" s="70" t="s">
        <v>134</v>
      </c>
      <c r="C217" s="70"/>
      <c r="D217" s="26">
        <f>SUM(D211:D216)</f>
        <v>86</v>
      </c>
      <c r="E217" s="74">
        <f>SUM(E211:E216)</f>
        <v>57</v>
      </c>
      <c r="F217" s="72">
        <f>SUM(F211:F216)</f>
        <v>86</v>
      </c>
      <c r="G217" s="74">
        <f>SUM(G211:G216)</f>
        <v>57</v>
      </c>
      <c r="H217" s="39" t="s">
        <v>139</v>
      </c>
      <c r="I217" s="51" t="s">
        <v>140</v>
      </c>
      <c r="J217" s="48">
        <f>J216/112</f>
        <v>64.40296296296296</v>
      </c>
      <c r="K217" s="49">
        <f>K216/112</f>
        <v>64.40296296296296</v>
      </c>
    </row>
    <row r="218" spans="1:11" ht="15" thickBot="1" x14ac:dyDescent="0.25">
      <c r="A218" s="12"/>
      <c r="B218" s="12"/>
      <c r="C218" s="12"/>
      <c r="D218" s="12"/>
      <c r="E218" s="12"/>
      <c r="F218" s="12"/>
      <c r="G218" s="12"/>
      <c r="K218" s="12"/>
    </row>
    <row r="219" spans="1:11" ht="15.75" thickBot="1" x14ac:dyDescent="0.3">
      <c r="A219" s="12"/>
      <c r="B219" s="123" t="s">
        <v>151</v>
      </c>
      <c r="C219" s="124" t="s">
        <v>100</v>
      </c>
      <c r="D219" s="124"/>
      <c r="E219" s="45">
        <f>K217</f>
        <v>64.40296296296296</v>
      </c>
      <c r="G219" s="12"/>
      <c r="K219" s="12"/>
    </row>
  </sheetData>
  <mergeCells count="165">
    <mergeCell ref="A211:A217"/>
    <mergeCell ref="H211:H215"/>
    <mergeCell ref="I211:I215"/>
    <mergeCell ref="J211:J215"/>
    <mergeCell ref="K211:K215"/>
    <mergeCell ref="A209:C209"/>
    <mergeCell ref="D209:E209"/>
    <mergeCell ref="F209:G209"/>
    <mergeCell ref="H209:I210"/>
    <mergeCell ref="J209:J210"/>
    <mergeCell ref="K209:K210"/>
    <mergeCell ref="A197:A203"/>
    <mergeCell ref="H197:H201"/>
    <mergeCell ref="I197:I201"/>
    <mergeCell ref="J197:J201"/>
    <mergeCell ref="K197:K201"/>
    <mergeCell ref="A208:K208"/>
    <mergeCell ref="A194:K194"/>
    <mergeCell ref="A195:C195"/>
    <mergeCell ref="D195:E195"/>
    <mergeCell ref="F195:G195"/>
    <mergeCell ref="H195:I196"/>
    <mergeCell ref="J195:J196"/>
    <mergeCell ref="K195:K196"/>
    <mergeCell ref="A183:A189"/>
    <mergeCell ref="H183:H187"/>
    <mergeCell ref="I183:I187"/>
    <mergeCell ref="J183:J187"/>
    <mergeCell ref="K183:K187"/>
    <mergeCell ref="A169:A175"/>
    <mergeCell ref="H169:H173"/>
    <mergeCell ref="I169:I173"/>
    <mergeCell ref="J169:J173"/>
    <mergeCell ref="K169:K173"/>
    <mergeCell ref="A176:A182"/>
    <mergeCell ref="H176:H180"/>
    <mergeCell ref="I176:I180"/>
    <mergeCell ref="J176:J180"/>
    <mergeCell ref="K176:K180"/>
    <mergeCell ref="A155:A161"/>
    <mergeCell ref="H155:H159"/>
    <mergeCell ref="I155:I159"/>
    <mergeCell ref="J155:J159"/>
    <mergeCell ref="K155:K159"/>
    <mergeCell ref="A162:A168"/>
    <mergeCell ref="H162:H166"/>
    <mergeCell ref="I162:I166"/>
    <mergeCell ref="J162:J166"/>
    <mergeCell ref="K162:K166"/>
    <mergeCell ref="A152:K152"/>
    <mergeCell ref="A153:C153"/>
    <mergeCell ref="D153:E153"/>
    <mergeCell ref="F153:G153"/>
    <mergeCell ref="H153:I154"/>
    <mergeCell ref="J153:J154"/>
    <mergeCell ref="K153:K154"/>
    <mergeCell ref="A134:A140"/>
    <mergeCell ref="H134:H138"/>
    <mergeCell ref="I134:I138"/>
    <mergeCell ref="J134:J138"/>
    <mergeCell ref="K134:K138"/>
    <mergeCell ref="A141:A147"/>
    <mergeCell ref="H141:H145"/>
    <mergeCell ref="I141:I145"/>
    <mergeCell ref="J141:J145"/>
    <mergeCell ref="K141:K145"/>
    <mergeCell ref="A120:A126"/>
    <mergeCell ref="H120:H124"/>
    <mergeCell ref="I120:I124"/>
    <mergeCell ref="J120:J124"/>
    <mergeCell ref="K120:K124"/>
    <mergeCell ref="A127:A133"/>
    <mergeCell ref="H127:H131"/>
    <mergeCell ref="I127:I131"/>
    <mergeCell ref="J127:J131"/>
    <mergeCell ref="K127:K131"/>
    <mergeCell ref="A106:A112"/>
    <mergeCell ref="H106:H110"/>
    <mergeCell ref="I106:I110"/>
    <mergeCell ref="J106:J110"/>
    <mergeCell ref="K106:K110"/>
    <mergeCell ref="A113:A119"/>
    <mergeCell ref="H113:H117"/>
    <mergeCell ref="I113:I117"/>
    <mergeCell ref="J113:J117"/>
    <mergeCell ref="K113:K117"/>
    <mergeCell ref="A78:A84"/>
    <mergeCell ref="H78:H82"/>
    <mergeCell ref="I78:I82"/>
    <mergeCell ref="J78:J82"/>
    <mergeCell ref="K78:K82"/>
    <mergeCell ref="A103:K103"/>
    <mergeCell ref="A104:C104"/>
    <mergeCell ref="D104:E104"/>
    <mergeCell ref="F104:G104"/>
    <mergeCell ref="H104:I105"/>
    <mergeCell ref="J104:J105"/>
    <mergeCell ref="K104:K105"/>
    <mergeCell ref="A85:A91"/>
    <mergeCell ref="H85:H89"/>
    <mergeCell ref="I85:I89"/>
    <mergeCell ref="J85:J89"/>
    <mergeCell ref="K85:K89"/>
    <mergeCell ref="A92:A98"/>
    <mergeCell ref="H92:H96"/>
    <mergeCell ref="I92:I96"/>
    <mergeCell ref="J92:J96"/>
    <mergeCell ref="K92:K96"/>
    <mergeCell ref="A64:A70"/>
    <mergeCell ref="H64:H68"/>
    <mergeCell ref="I64:I68"/>
    <mergeCell ref="J64:J68"/>
    <mergeCell ref="K64:K68"/>
    <mergeCell ref="A71:A77"/>
    <mergeCell ref="H71:H75"/>
    <mergeCell ref="I71:I75"/>
    <mergeCell ref="J71:J75"/>
    <mergeCell ref="K71:K75"/>
    <mergeCell ref="A54:K54"/>
    <mergeCell ref="A55:C55"/>
    <mergeCell ref="D55:E55"/>
    <mergeCell ref="F55:G55"/>
    <mergeCell ref="H55:I56"/>
    <mergeCell ref="J55:J56"/>
    <mergeCell ref="K55:K56"/>
    <mergeCell ref="A57:A63"/>
    <mergeCell ref="H57:H61"/>
    <mergeCell ref="I57:I61"/>
    <mergeCell ref="J57:J61"/>
    <mergeCell ref="K57:K61"/>
    <mergeCell ref="A43:A49"/>
    <mergeCell ref="H43:H47"/>
    <mergeCell ref="A26:K26"/>
    <mergeCell ref="A27:C27"/>
    <mergeCell ref="D27:E27"/>
    <mergeCell ref="F27:G27"/>
    <mergeCell ref="A29:A35"/>
    <mergeCell ref="H29:H33"/>
    <mergeCell ref="I29:I33"/>
    <mergeCell ref="J29:J33"/>
    <mergeCell ref="K29:K33"/>
    <mergeCell ref="H36:H40"/>
    <mergeCell ref="I36:I40"/>
    <mergeCell ref="J36:J40"/>
    <mergeCell ref="K36:K40"/>
    <mergeCell ref="H27:I28"/>
    <mergeCell ref="J27:J28"/>
    <mergeCell ref="K27:K28"/>
    <mergeCell ref="I43:I47"/>
    <mergeCell ref="J43:J47"/>
    <mergeCell ref="K43:K47"/>
    <mergeCell ref="A12:K12"/>
    <mergeCell ref="H13:I14"/>
    <mergeCell ref="J13:J14"/>
    <mergeCell ref="A1:D1"/>
    <mergeCell ref="A15:A21"/>
    <mergeCell ref="D13:E13"/>
    <mergeCell ref="F13:G13"/>
    <mergeCell ref="A13:C13"/>
    <mergeCell ref="A36:A42"/>
    <mergeCell ref="K13:K14"/>
    <mergeCell ref="H15:H19"/>
    <mergeCell ref="I15:I19"/>
    <mergeCell ref="J15:J19"/>
    <mergeCell ref="K15:K1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workbookViewId="0">
      <selection activeCell="D9" sqref="D9"/>
    </sheetView>
  </sheetViews>
  <sheetFormatPr defaultRowHeight="14.25" x14ac:dyDescent="0.2"/>
  <cols>
    <col min="1" max="1" width="33.125" style="2" bestFit="1" customWidth="1"/>
    <col min="2" max="2" width="39.5" style="2" bestFit="1" customWidth="1"/>
    <col min="3" max="3" width="10.625" style="2" bestFit="1" customWidth="1"/>
    <col min="4" max="4" width="7.875" style="2" bestFit="1" customWidth="1"/>
    <col min="5" max="5" width="6.375" style="2" bestFit="1" customWidth="1"/>
    <col min="6" max="8" width="7.375" style="2" bestFit="1" customWidth="1"/>
    <col min="9" max="9" width="8.375" style="2" bestFit="1" customWidth="1"/>
    <col min="10" max="10" width="7.875" style="2" bestFit="1" customWidth="1"/>
    <col min="11" max="11" width="6.375" style="2" bestFit="1" customWidth="1"/>
    <col min="12" max="14" width="7.375" style="2" bestFit="1" customWidth="1"/>
    <col min="15" max="15" width="8.375" style="2" bestFit="1" customWidth="1"/>
    <col min="16" max="16" width="19.75" style="2" bestFit="1" customWidth="1"/>
    <col min="17" max="16384" width="9" style="2"/>
  </cols>
  <sheetData>
    <row r="1" spans="1:16" ht="15" thickBot="1" x14ac:dyDescent="0.25"/>
    <row r="2" spans="1:16" ht="15.75" thickBot="1" x14ac:dyDescent="0.25">
      <c r="A2" s="11" t="s">
        <v>127</v>
      </c>
      <c r="B2" s="67" t="s">
        <v>128</v>
      </c>
    </row>
    <row r="3" spans="1:16" ht="15" x14ac:dyDescent="0.2">
      <c r="A3" s="7">
        <v>3.5</v>
      </c>
      <c r="B3" s="66">
        <v>0.125</v>
      </c>
      <c r="E3" s="5"/>
    </row>
    <row r="4" spans="1:16" x14ac:dyDescent="0.2">
      <c r="A4" s="15">
        <v>7</v>
      </c>
      <c r="B4" s="44">
        <v>0.25</v>
      </c>
      <c r="E4" s="6"/>
      <c r="F4" s="4"/>
    </row>
    <row r="5" spans="1:16" x14ac:dyDescent="0.2">
      <c r="A5" s="17">
        <v>14</v>
      </c>
      <c r="B5" s="44">
        <v>0.5</v>
      </c>
    </row>
    <row r="6" spans="1:16" x14ac:dyDescent="0.2">
      <c r="A6" s="18">
        <v>28</v>
      </c>
      <c r="B6" s="44">
        <v>1</v>
      </c>
    </row>
    <row r="7" spans="1:16" x14ac:dyDescent="0.2">
      <c r="A7" s="16">
        <v>56</v>
      </c>
      <c r="B7" s="44">
        <v>2</v>
      </c>
    </row>
    <row r="8" spans="1:16" ht="15" thickBot="1" x14ac:dyDescent="0.25">
      <c r="A8" s="68">
        <v>112</v>
      </c>
      <c r="B8" s="69">
        <v>4</v>
      </c>
    </row>
    <row r="11" spans="1:16" ht="15" x14ac:dyDescent="0.2">
      <c r="A11" s="105" t="s">
        <v>0</v>
      </c>
      <c r="B11" s="86" t="s">
        <v>1</v>
      </c>
      <c r="C11" s="200"/>
      <c r="D11" s="201"/>
      <c r="E11" s="201"/>
      <c r="F11" s="201"/>
      <c r="G11" s="201"/>
      <c r="H11" s="201"/>
      <c r="I11" s="201"/>
      <c r="J11" s="201"/>
      <c r="K11" s="201"/>
      <c r="L11" s="201"/>
      <c r="M11" s="201"/>
      <c r="N11" s="201"/>
      <c r="O11" s="201"/>
      <c r="P11" s="202"/>
    </row>
    <row r="12" spans="1:16" x14ac:dyDescent="0.2">
      <c r="A12" s="99" t="s">
        <v>14</v>
      </c>
      <c r="B12" s="88" t="s">
        <v>12</v>
      </c>
      <c r="C12" s="203"/>
      <c r="D12" s="204"/>
      <c r="E12" s="204"/>
      <c r="F12" s="204"/>
      <c r="G12" s="204"/>
      <c r="H12" s="204"/>
      <c r="I12" s="204"/>
      <c r="J12" s="204"/>
      <c r="K12" s="204"/>
      <c r="L12" s="204"/>
      <c r="M12" s="204"/>
      <c r="N12" s="204"/>
      <c r="O12" s="204"/>
      <c r="P12" s="205"/>
    </row>
    <row r="13" spans="1:16" ht="15" x14ac:dyDescent="0.2">
      <c r="A13" s="99"/>
      <c r="B13" s="88"/>
      <c r="C13" s="194" t="s">
        <v>160</v>
      </c>
      <c r="D13" s="195"/>
      <c r="E13" s="195"/>
      <c r="F13" s="195"/>
      <c r="G13" s="195"/>
      <c r="H13" s="195"/>
      <c r="I13" s="196"/>
      <c r="J13" s="197" t="s">
        <v>161</v>
      </c>
      <c r="K13" s="198"/>
      <c r="L13" s="198"/>
      <c r="M13" s="198"/>
      <c r="N13" s="198"/>
      <c r="O13" s="198"/>
      <c r="P13" s="199"/>
    </row>
    <row r="14" spans="1:16" ht="15" x14ac:dyDescent="0.2">
      <c r="A14" s="96" t="s">
        <v>11</v>
      </c>
      <c r="B14" s="89" t="s">
        <v>2</v>
      </c>
      <c r="C14" s="101" t="s">
        <v>3</v>
      </c>
      <c r="D14" s="85" t="s">
        <v>4</v>
      </c>
      <c r="E14" s="85" t="s">
        <v>5</v>
      </c>
      <c r="F14" s="85" t="s">
        <v>6</v>
      </c>
      <c r="G14" s="85" t="s">
        <v>7</v>
      </c>
      <c r="H14" s="85" t="s">
        <v>8</v>
      </c>
      <c r="I14" s="85" t="s">
        <v>9</v>
      </c>
      <c r="J14" s="106" t="s">
        <v>4</v>
      </c>
      <c r="K14" s="85" t="s">
        <v>5</v>
      </c>
      <c r="L14" s="85" t="s">
        <v>6</v>
      </c>
      <c r="M14" s="85" t="s">
        <v>7</v>
      </c>
      <c r="N14" s="85" t="s">
        <v>8</v>
      </c>
      <c r="O14" s="85" t="s">
        <v>9</v>
      </c>
      <c r="P14" s="101" t="s">
        <v>10</v>
      </c>
    </row>
    <row r="15" spans="1:16" x14ac:dyDescent="0.2">
      <c r="A15" s="107" t="s">
        <v>13</v>
      </c>
      <c r="B15" s="88" t="s">
        <v>13</v>
      </c>
      <c r="C15" s="107">
        <f>SUM(D15:I15)</f>
        <v>572</v>
      </c>
      <c r="D15" s="25">
        <v>30</v>
      </c>
      <c r="E15" s="25">
        <v>44</v>
      </c>
      <c r="F15" s="25">
        <v>22</v>
      </c>
      <c r="G15" s="25">
        <v>355</v>
      </c>
      <c r="H15" s="25">
        <v>121</v>
      </c>
      <c r="I15" s="25">
        <v>0</v>
      </c>
      <c r="J15" s="87">
        <f>D15*$B$3</f>
        <v>3.75</v>
      </c>
      <c r="K15" s="25">
        <f>E15*$B$4</f>
        <v>11</v>
      </c>
      <c r="L15" s="25">
        <f>F15*$B$5</f>
        <v>11</v>
      </c>
      <c r="M15" s="25">
        <f>G15*$B$6</f>
        <v>355</v>
      </c>
      <c r="N15" s="25">
        <f>H15*$B$7</f>
        <v>242</v>
      </c>
      <c r="O15" s="25">
        <f>I15*$B$8</f>
        <v>0</v>
      </c>
      <c r="P15" s="97">
        <f>SUM(J15:O15)</f>
        <v>622.75</v>
      </c>
    </row>
    <row r="16" spans="1:16" ht="15" x14ac:dyDescent="0.2">
      <c r="A16" s="103"/>
      <c r="B16" s="104" t="s">
        <v>129</v>
      </c>
      <c r="C16" s="84"/>
      <c r="D16" s="84"/>
      <c r="E16" s="84"/>
      <c r="F16" s="84"/>
      <c r="G16" s="84"/>
      <c r="H16" s="84"/>
      <c r="I16" s="84"/>
      <c r="J16" s="103"/>
      <c r="K16" s="84"/>
      <c r="L16" s="84"/>
      <c r="M16" s="84"/>
      <c r="N16" s="84"/>
      <c r="O16" s="85"/>
      <c r="P16" s="101">
        <f>SUM(P15:P15)</f>
        <v>622.75</v>
      </c>
    </row>
    <row r="19" spans="1:16" ht="15" x14ac:dyDescent="0.2">
      <c r="A19" s="105" t="s">
        <v>0</v>
      </c>
      <c r="B19" s="86" t="s">
        <v>1</v>
      </c>
      <c r="C19" s="200"/>
      <c r="D19" s="201"/>
      <c r="E19" s="201"/>
      <c r="F19" s="201"/>
      <c r="G19" s="201"/>
      <c r="H19" s="201"/>
      <c r="I19" s="201"/>
      <c r="J19" s="201"/>
      <c r="K19" s="201"/>
      <c r="L19" s="201"/>
      <c r="M19" s="201"/>
      <c r="N19" s="201"/>
      <c r="O19" s="201"/>
      <c r="P19" s="202"/>
    </row>
    <row r="20" spans="1:16" x14ac:dyDescent="0.2">
      <c r="A20" s="99" t="s">
        <v>15</v>
      </c>
      <c r="B20" s="88" t="s">
        <v>16</v>
      </c>
      <c r="C20" s="203"/>
      <c r="D20" s="204"/>
      <c r="E20" s="204"/>
      <c r="F20" s="204"/>
      <c r="G20" s="204"/>
      <c r="H20" s="204"/>
      <c r="I20" s="204"/>
      <c r="J20" s="204"/>
      <c r="K20" s="204"/>
      <c r="L20" s="204"/>
      <c r="M20" s="204"/>
      <c r="N20" s="204"/>
      <c r="O20" s="204"/>
      <c r="P20" s="205"/>
    </row>
    <row r="21" spans="1:16" ht="15" x14ac:dyDescent="0.2">
      <c r="A21" s="99"/>
      <c r="B21" s="88"/>
      <c r="C21" s="194" t="s">
        <v>160</v>
      </c>
      <c r="D21" s="195"/>
      <c r="E21" s="195"/>
      <c r="F21" s="195"/>
      <c r="G21" s="195"/>
      <c r="H21" s="195"/>
      <c r="I21" s="196"/>
      <c r="J21" s="197" t="s">
        <v>161</v>
      </c>
      <c r="K21" s="198"/>
      <c r="L21" s="198"/>
      <c r="M21" s="198"/>
      <c r="N21" s="198"/>
      <c r="O21" s="198"/>
      <c r="P21" s="199"/>
    </row>
    <row r="22" spans="1:16" ht="15" x14ac:dyDescent="0.2">
      <c r="A22" s="96" t="s">
        <v>11</v>
      </c>
      <c r="B22" s="27" t="s">
        <v>2</v>
      </c>
      <c r="C22" s="101" t="s">
        <v>3</v>
      </c>
      <c r="D22" s="85" t="s">
        <v>4</v>
      </c>
      <c r="E22" s="85" t="s">
        <v>5</v>
      </c>
      <c r="F22" s="85" t="s">
        <v>6</v>
      </c>
      <c r="G22" s="85" t="s">
        <v>7</v>
      </c>
      <c r="H22" s="85" t="s">
        <v>8</v>
      </c>
      <c r="I22" s="85" t="s">
        <v>9</v>
      </c>
      <c r="J22" s="106" t="s">
        <v>4</v>
      </c>
      <c r="K22" s="85" t="s">
        <v>5</v>
      </c>
      <c r="L22" s="85" t="s">
        <v>6</v>
      </c>
      <c r="M22" s="85" t="s">
        <v>7</v>
      </c>
      <c r="N22" s="85" t="s">
        <v>8</v>
      </c>
      <c r="O22" s="85" t="s">
        <v>9</v>
      </c>
      <c r="P22" s="101" t="s">
        <v>10</v>
      </c>
    </row>
    <row r="23" spans="1:16" x14ac:dyDescent="0.2">
      <c r="A23" s="99" t="s">
        <v>17</v>
      </c>
      <c r="B23" s="25" t="s">
        <v>17</v>
      </c>
      <c r="C23" s="99">
        <f>SUM(D23:I23)</f>
        <v>308</v>
      </c>
      <c r="D23" s="25">
        <v>19</v>
      </c>
      <c r="E23" s="25">
        <v>39</v>
      </c>
      <c r="F23" s="25">
        <v>50</v>
      </c>
      <c r="G23" s="25">
        <v>174</v>
      </c>
      <c r="H23" s="25">
        <v>26</v>
      </c>
      <c r="I23" s="25">
        <v>0</v>
      </c>
      <c r="J23" s="87">
        <f>D23*$B$3</f>
        <v>2.375</v>
      </c>
      <c r="K23" s="25">
        <f>E23*$B$4</f>
        <v>9.75</v>
      </c>
      <c r="L23" s="25">
        <f>F23*$B$5</f>
        <v>25</v>
      </c>
      <c r="M23" s="25">
        <f>G23*$B$6</f>
        <v>174</v>
      </c>
      <c r="N23" s="25">
        <f>H23*$B$7</f>
        <v>52</v>
      </c>
      <c r="O23" s="25">
        <f>I23*$B$8</f>
        <v>0</v>
      </c>
      <c r="P23" s="97">
        <f>SUM(J23:O23)</f>
        <v>263.125</v>
      </c>
    </row>
    <row r="24" spans="1:16" x14ac:dyDescent="0.2">
      <c r="A24" s="108" t="s">
        <v>22</v>
      </c>
      <c r="B24" s="63" t="s">
        <v>22</v>
      </c>
      <c r="C24" s="108">
        <f>SUM(D24:I24)</f>
        <v>94</v>
      </c>
      <c r="D24" s="63">
        <v>5</v>
      </c>
      <c r="E24" s="63">
        <v>26</v>
      </c>
      <c r="F24" s="63">
        <v>6</v>
      </c>
      <c r="G24" s="63">
        <v>46</v>
      </c>
      <c r="H24" s="63">
        <v>11</v>
      </c>
      <c r="I24" s="63">
        <v>0</v>
      </c>
      <c r="J24" s="87">
        <f t="shared" ref="J24:J27" si="0">D24*$B$3</f>
        <v>0.625</v>
      </c>
      <c r="K24" s="25">
        <f t="shared" ref="K24:K27" si="1">E24*$B$4</f>
        <v>6.5</v>
      </c>
      <c r="L24" s="25">
        <f t="shared" ref="L24:L27" si="2">F24*$B$5</f>
        <v>3</v>
      </c>
      <c r="M24" s="25">
        <f t="shared" ref="M24:M27" si="3">G24*$B$6</f>
        <v>46</v>
      </c>
      <c r="N24" s="25">
        <f t="shared" ref="N24:N27" si="4">H24*$B$7</f>
        <v>22</v>
      </c>
      <c r="O24" s="25">
        <f t="shared" ref="O24:O27" si="5">I24*$B$8</f>
        <v>0</v>
      </c>
      <c r="P24" s="97">
        <f t="shared" ref="P24:P27" si="6">SUM(J24:O24)</f>
        <v>78.125</v>
      </c>
    </row>
    <row r="25" spans="1:16" x14ac:dyDescent="0.2">
      <c r="A25" s="99" t="s">
        <v>18</v>
      </c>
      <c r="B25" s="25" t="s">
        <v>19</v>
      </c>
      <c r="C25" s="99">
        <f>SUM(D25:I25)</f>
        <v>113</v>
      </c>
      <c r="D25" s="25">
        <v>5</v>
      </c>
      <c r="E25" s="25">
        <v>31</v>
      </c>
      <c r="F25" s="25">
        <v>12</v>
      </c>
      <c r="G25" s="25">
        <v>57</v>
      </c>
      <c r="H25" s="25">
        <v>8</v>
      </c>
      <c r="I25" s="25">
        <v>0</v>
      </c>
      <c r="J25" s="87">
        <f t="shared" si="0"/>
        <v>0.625</v>
      </c>
      <c r="K25" s="25">
        <f t="shared" si="1"/>
        <v>7.75</v>
      </c>
      <c r="L25" s="25">
        <f t="shared" si="2"/>
        <v>6</v>
      </c>
      <c r="M25" s="25">
        <f t="shared" si="3"/>
        <v>57</v>
      </c>
      <c r="N25" s="25">
        <f t="shared" si="4"/>
        <v>16</v>
      </c>
      <c r="O25" s="25">
        <f t="shared" si="5"/>
        <v>0</v>
      </c>
      <c r="P25" s="97">
        <f t="shared" si="6"/>
        <v>87.375</v>
      </c>
    </row>
    <row r="26" spans="1:16" x14ac:dyDescent="0.2">
      <c r="A26" s="98" t="s">
        <v>18</v>
      </c>
      <c r="B26" s="60" t="s">
        <v>20</v>
      </c>
      <c r="C26" s="98">
        <f>SUM(D26:I26)</f>
        <v>7</v>
      </c>
      <c r="D26" s="63">
        <v>0</v>
      </c>
      <c r="E26" s="60">
        <v>3</v>
      </c>
      <c r="F26" s="63">
        <v>0</v>
      </c>
      <c r="G26" s="60">
        <v>4</v>
      </c>
      <c r="H26" s="63">
        <v>0</v>
      </c>
      <c r="I26" s="63">
        <v>0</v>
      </c>
      <c r="J26" s="92">
        <f t="shared" si="0"/>
        <v>0</v>
      </c>
      <c r="K26" s="60">
        <f t="shared" si="1"/>
        <v>0.75</v>
      </c>
      <c r="L26" s="63">
        <f t="shared" si="2"/>
        <v>0</v>
      </c>
      <c r="M26" s="60">
        <f t="shared" si="3"/>
        <v>4</v>
      </c>
      <c r="N26" s="63">
        <f t="shared" si="4"/>
        <v>0</v>
      </c>
      <c r="O26" s="63">
        <f t="shared" si="5"/>
        <v>0</v>
      </c>
      <c r="P26" s="98">
        <f t="shared" si="6"/>
        <v>4.75</v>
      </c>
    </row>
    <row r="27" spans="1:16" x14ac:dyDescent="0.2">
      <c r="A27" s="98" t="s">
        <v>18</v>
      </c>
      <c r="B27" s="60" t="s">
        <v>21</v>
      </c>
      <c r="C27" s="98">
        <f>SUM(D27:I27)</f>
        <v>28</v>
      </c>
      <c r="D27" s="63">
        <v>0</v>
      </c>
      <c r="E27" s="60">
        <v>10</v>
      </c>
      <c r="F27" s="60">
        <v>1</v>
      </c>
      <c r="G27" s="60">
        <v>10</v>
      </c>
      <c r="H27" s="60">
        <v>7</v>
      </c>
      <c r="I27" s="63">
        <v>0</v>
      </c>
      <c r="J27" s="92">
        <f t="shared" si="0"/>
        <v>0</v>
      </c>
      <c r="K27" s="60">
        <f t="shared" si="1"/>
        <v>2.5</v>
      </c>
      <c r="L27" s="60">
        <f t="shared" si="2"/>
        <v>0.5</v>
      </c>
      <c r="M27" s="60">
        <f t="shared" si="3"/>
        <v>10</v>
      </c>
      <c r="N27" s="60">
        <f t="shared" si="4"/>
        <v>14</v>
      </c>
      <c r="O27" s="63">
        <f t="shared" si="5"/>
        <v>0</v>
      </c>
      <c r="P27" s="98">
        <f t="shared" si="6"/>
        <v>27</v>
      </c>
    </row>
    <row r="28" spans="1:16" ht="15" x14ac:dyDescent="0.2">
      <c r="A28" s="103"/>
      <c r="B28" s="104" t="s">
        <v>129</v>
      </c>
      <c r="C28" s="142">
        <f t="shared" ref="C28:P28" si="7">SUM(C23:C27)</f>
        <v>550</v>
      </c>
      <c r="D28" s="146">
        <f t="shared" si="7"/>
        <v>29</v>
      </c>
      <c r="E28" s="143">
        <f t="shared" si="7"/>
        <v>109</v>
      </c>
      <c r="F28" s="143">
        <f t="shared" si="7"/>
        <v>69</v>
      </c>
      <c r="G28" s="143">
        <f t="shared" si="7"/>
        <v>291</v>
      </c>
      <c r="H28" s="143">
        <f t="shared" si="7"/>
        <v>52</v>
      </c>
      <c r="I28" s="146">
        <f t="shared" si="7"/>
        <v>0</v>
      </c>
      <c r="J28" s="111">
        <f t="shared" si="7"/>
        <v>3.625</v>
      </c>
      <c r="K28" s="143">
        <f t="shared" si="7"/>
        <v>27.25</v>
      </c>
      <c r="L28" s="143">
        <f t="shared" si="7"/>
        <v>34.5</v>
      </c>
      <c r="M28" s="143">
        <f t="shared" si="7"/>
        <v>291</v>
      </c>
      <c r="N28" s="143">
        <f t="shared" si="7"/>
        <v>104</v>
      </c>
      <c r="O28" s="146">
        <f t="shared" si="7"/>
        <v>0</v>
      </c>
      <c r="P28" s="145">
        <f t="shared" si="7"/>
        <v>460.375</v>
      </c>
    </row>
    <row r="29" spans="1:16" x14ac:dyDescent="0.2">
      <c r="B29" s="6"/>
    </row>
    <row r="30" spans="1:16" ht="15" x14ac:dyDescent="0.2">
      <c r="A30" s="105" t="s">
        <v>0</v>
      </c>
      <c r="B30" s="86" t="s">
        <v>1</v>
      </c>
      <c r="C30" s="200"/>
      <c r="D30" s="201"/>
      <c r="E30" s="201"/>
      <c r="F30" s="201"/>
      <c r="G30" s="201"/>
      <c r="H30" s="201"/>
      <c r="I30" s="201"/>
      <c r="J30" s="201"/>
      <c r="K30" s="201"/>
      <c r="L30" s="201"/>
      <c r="M30" s="201"/>
      <c r="N30" s="201"/>
      <c r="O30" s="201"/>
      <c r="P30" s="202"/>
    </row>
    <row r="31" spans="1:16" ht="28.5" x14ac:dyDescent="0.2">
      <c r="A31" s="99" t="s">
        <v>23</v>
      </c>
      <c r="B31" s="102" t="s">
        <v>24</v>
      </c>
      <c r="C31" s="203"/>
      <c r="D31" s="204"/>
      <c r="E31" s="204"/>
      <c r="F31" s="204"/>
      <c r="G31" s="204"/>
      <c r="H31" s="204"/>
      <c r="I31" s="204"/>
      <c r="J31" s="204"/>
      <c r="K31" s="204"/>
      <c r="L31" s="204"/>
      <c r="M31" s="204"/>
      <c r="N31" s="204"/>
      <c r="O31" s="204"/>
      <c r="P31" s="205"/>
    </row>
    <row r="32" spans="1:16" ht="15" x14ac:dyDescent="0.2">
      <c r="A32" s="99"/>
      <c r="B32" s="88"/>
      <c r="C32" s="194" t="s">
        <v>160</v>
      </c>
      <c r="D32" s="195"/>
      <c r="E32" s="195"/>
      <c r="F32" s="195"/>
      <c r="G32" s="195"/>
      <c r="H32" s="195"/>
      <c r="I32" s="196"/>
      <c r="J32" s="197" t="s">
        <v>161</v>
      </c>
      <c r="K32" s="198"/>
      <c r="L32" s="198"/>
      <c r="M32" s="198"/>
      <c r="N32" s="198"/>
      <c r="O32" s="198"/>
      <c r="P32" s="199"/>
    </row>
    <row r="33" spans="1:16" ht="15" x14ac:dyDescent="0.2">
      <c r="A33" s="96" t="s">
        <v>11</v>
      </c>
      <c r="B33" s="89" t="s">
        <v>2</v>
      </c>
      <c r="C33" s="101" t="s">
        <v>3</v>
      </c>
      <c r="D33" s="85" t="s">
        <v>4</v>
      </c>
      <c r="E33" s="85" t="s">
        <v>5</v>
      </c>
      <c r="F33" s="85" t="s">
        <v>6</v>
      </c>
      <c r="G33" s="85" t="s">
        <v>7</v>
      </c>
      <c r="H33" s="85" t="s">
        <v>8</v>
      </c>
      <c r="I33" s="85" t="s">
        <v>9</v>
      </c>
      <c r="J33" s="106" t="s">
        <v>4</v>
      </c>
      <c r="K33" s="85" t="s">
        <v>5</v>
      </c>
      <c r="L33" s="85" t="s">
        <v>6</v>
      </c>
      <c r="M33" s="85" t="s">
        <v>7</v>
      </c>
      <c r="N33" s="85" t="s">
        <v>8</v>
      </c>
      <c r="O33" s="85" t="s">
        <v>9</v>
      </c>
      <c r="P33" s="101" t="s">
        <v>10</v>
      </c>
    </row>
    <row r="34" spans="1:16" x14ac:dyDescent="0.2">
      <c r="A34" s="108" t="s">
        <v>25</v>
      </c>
      <c r="B34" s="93" t="s">
        <v>25</v>
      </c>
      <c r="C34" s="108">
        <f t="shared" ref="C34:C41" si="8">SUM(D34:I34)</f>
        <v>216</v>
      </c>
      <c r="D34" s="25">
        <v>10</v>
      </c>
      <c r="E34" s="25">
        <v>63</v>
      </c>
      <c r="F34" s="25">
        <v>37</v>
      </c>
      <c r="G34" s="25">
        <v>88</v>
      </c>
      <c r="H34" s="25">
        <v>18</v>
      </c>
      <c r="I34" s="63">
        <v>0</v>
      </c>
      <c r="J34" s="87">
        <f>D34*$B$3</f>
        <v>1.25</v>
      </c>
      <c r="K34" s="25">
        <f>E34*$B$4</f>
        <v>15.75</v>
      </c>
      <c r="L34" s="25">
        <f>F34*$B$5</f>
        <v>18.5</v>
      </c>
      <c r="M34" s="25">
        <f>G34*$B$6</f>
        <v>88</v>
      </c>
      <c r="N34" s="25">
        <f>H34*$B$7</f>
        <v>36</v>
      </c>
      <c r="O34" s="25">
        <f>I34*$B$8</f>
        <v>0</v>
      </c>
      <c r="P34" s="97">
        <f>SUM(J34:O34)</f>
        <v>159.5</v>
      </c>
    </row>
    <row r="35" spans="1:16" x14ac:dyDescent="0.2">
      <c r="A35" s="98" t="s">
        <v>25</v>
      </c>
      <c r="B35" s="95" t="s">
        <v>35</v>
      </c>
      <c r="C35" s="98">
        <f t="shared" si="8"/>
        <v>21</v>
      </c>
      <c r="D35" s="60">
        <v>2</v>
      </c>
      <c r="E35" s="60">
        <v>6</v>
      </c>
      <c r="F35" s="63">
        <v>0</v>
      </c>
      <c r="G35" s="60">
        <v>13</v>
      </c>
      <c r="H35" s="63">
        <v>0</v>
      </c>
      <c r="I35" s="63">
        <v>0</v>
      </c>
      <c r="J35" s="94">
        <f t="shared" ref="J35:J41" si="9">D35*$B$3</f>
        <v>0.25</v>
      </c>
      <c r="K35" s="60">
        <f t="shared" ref="K35:K41" si="10">E35*$B$4</f>
        <v>1.5</v>
      </c>
      <c r="L35" s="63">
        <f t="shared" ref="L35:L41" si="11">F35*$B$5</f>
        <v>0</v>
      </c>
      <c r="M35" s="60">
        <f t="shared" ref="M35:M41" si="12">G35*$B$6</f>
        <v>13</v>
      </c>
      <c r="N35" s="63">
        <f t="shared" ref="N35:N41" si="13">H35*$B$7</f>
        <v>0</v>
      </c>
      <c r="O35" s="63">
        <f t="shared" ref="O35:O41" si="14">I35*$B$8</f>
        <v>0</v>
      </c>
      <c r="P35" s="98">
        <f t="shared" ref="P35:P41" si="15">SUM(J35:O35)</f>
        <v>14.75</v>
      </c>
    </row>
    <row r="36" spans="1:16" x14ac:dyDescent="0.2">
      <c r="A36" s="108" t="s">
        <v>26</v>
      </c>
      <c r="B36" s="93" t="s">
        <v>27</v>
      </c>
      <c r="C36" s="108">
        <f t="shared" si="8"/>
        <v>57</v>
      </c>
      <c r="D36" s="25">
        <v>2</v>
      </c>
      <c r="E36" s="25">
        <v>18</v>
      </c>
      <c r="F36" s="25">
        <v>17</v>
      </c>
      <c r="G36" s="25">
        <v>18</v>
      </c>
      <c r="H36" s="25">
        <v>2</v>
      </c>
      <c r="I36" s="63">
        <v>0</v>
      </c>
      <c r="J36" s="87">
        <f t="shared" si="9"/>
        <v>0.25</v>
      </c>
      <c r="K36" s="25">
        <f t="shared" si="10"/>
        <v>4.5</v>
      </c>
      <c r="L36" s="25">
        <f t="shared" si="11"/>
        <v>8.5</v>
      </c>
      <c r="M36" s="25">
        <f t="shared" si="12"/>
        <v>18</v>
      </c>
      <c r="N36" s="25">
        <f t="shared" si="13"/>
        <v>4</v>
      </c>
      <c r="O36" s="25">
        <f t="shared" si="14"/>
        <v>0</v>
      </c>
      <c r="P36" s="97">
        <f t="shared" si="15"/>
        <v>35.25</v>
      </c>
    </row>
    <row r="37" spans="1:16" x14ac:dyDescent="0.2">
      <c r="A37" s="108" t="s">
        <v>28</v>
      </c>
      <c r="B37" s="93" t="s">
        <v>29</v>
      </c>
      <c r="C37" s="108">
        <f t="shared" si="8"/>
        <v>88</v>
      </c>
      <c r="D37" s="25">
        <v>6</v>
      </c>
      <c r="E37" s="25">
        <v>27</v>
      </c>
      <c r="F37" s="25">
        <v>13</v>
      </c>
      <c r="G37" s="25">
        <v>38</v>
      </c>
      <c r="H37" s="25">
        <v>4</v>
      </c>
      <c r="I37" s="63">
        <v>0</v>
      </c>
      <c r="J37" s="87">
        <f t="shared" si="9"/>
        <v>0.75</v>
      </c>
      <c r="K37" s="25">
        <f t="shared" si="10"/>
        <v>6.75</v>
      </c>
      <c r="L37" s="25">
        <f t="shared" si="11"/>
        <v>6.5</v>
      </c>
      <c r="M37" s="25">
        <f t="shared" si="12"/>
        <v>38</v>
      </c>
      <c r="N37" s="25">
        <f t="shared" si="13"/>
        <v>8</v>
      </c>
      <c r="O37" s="25">
        <f t="shared" si="14"/>
        <v>0</v>
      </c>
      <c r="P37" s="97">
        <f t="shared" si="15"/>
        <v>60</v>
      </c>
    </row>
    <row r="38" spans="1:16" x14ac:dyDescent="0.2">
      <c r="A38" s="98" t="s">
        <v>28</v>
      </c>
      <c r="B38" s="95" t="s">
        <v>30</v>
      </c>
      <c r="C38" s="98">
        <f t="shared" si="8"/>
        <v>17</v>
      </c>
      <c r="D38" s="60">
        <v>2</v>
      </c>
      <c r="E38" s="60">
        <v>4</v>
      </c>
      <c r="F38" s="60">
        <v>1</v>
      </c>
      <c r="G38" s="60">
        <v>10</v>
      </c>
      <c r="H38" s="63">
        <v>0</v>
      </c>
      <c r="I38" s="63">
        <v>0</v>
      </c>
      <c r="J38" s="94">
        <f t="shared" si="9"/>
        <v>0.25</v>
      </c>
      <c r="K38" s="60">
        <f t="shared" si="10"/>
        <v>1</v>
      </c>
      <c r="L38" s="60">
        <f t="shared" si="11"/>
        <v>0.5</v>
      </c>
      <c r="M38" s="60">
        <f t="shared" si="12"/>
        <v>10</v>
      </c>
      <c r="N38" s="63">
        <f t="shared" si="13"/>
        <v>0</v>
      </c>
      <c r="O38" s="63">
        <f t="shared" si="14"/>
        <v>0</v>
      </c>
      <c r="P38" s="98">
        <f t="shared" si="15"/>
        <v>11.75</v>
      </c>
    </row>
    <row r="39" spans="1:16" x14ac:dyDescent="0.2">
      <c r="A39" s="108" t="s">
        <v>31</v>
      </c>
      <c r="B39" s="93" t="s">
        <v>33</v>
      </c>
      <c r="C39" s="108">
        <f t="shared" si="8"/>
        <v>49</v>
      </c>
      <c r="D39" s="25">
        <v>4</v>
      </c>
      <c r="E39" s="25">
        <v>7</v>
      </c>
      <c r="F39" s="25">
        <v>1</v>
      </c>
      <c r="G39" s="25">
        <v>37</v>
      </c>
      <c r="H39" s="25">
        <v>0</v>
      </c>
      <c r="I39" s="63">
        <v>0</v>
      </c>
      <c r="J39" s="87">
        <f t="shared" si="9"/>
        <v>0.5</v>
      </c>
      <c r="K39" s="25">
        <f t="shared" si="10"/>
        <v>1.75</v>
      </c>
      <c r="L39" s="25">
        <f t="shared" si="11"/>
        <v>0.5</v>
      </c>
      <c r="M39" s="25">
        <f t="shared" si="12"/>
        <v>37</v>
      </c>
      <c r="N39" s="25">
        <f t="shared" si="13"/>
        <v>0</v>
      </c>
      <c r="O39" s="25">
        <f t="shared" si="14"/>
        <v>0</v>
      </c>
      <c r="P39" s="97">
        <f t="shared" si="15"/>
        <v>39.75</v>
      </c>
    </row>
    <row r="40" spans="1:16" x14ac:dyDescent="0.2">
      <c r="A40" s="108" t="s">
        <v>32</v>
      </c>
      <c r="B40" s="88" t="s">
        <v>34</v>
      </c>
      <c r="C40" s="108">
        <f t="shared" si="8"/>
        <v>23</v>
      </c>
      <c r="D40" s="25">
        <v>4</v>
      </c>
      <c r="E40" s="25">
        <v>13</v>
      </c>
      <c r="F40" s="25">
        <v>0</v>
      </c>
      <c r="G40" s="25">
        <v>6</v>
      </c>
      <c r="H40" s="25">
        <v>0</v>
      </c>
      <c r="I40" s="63">
        <v>0</v>
      </c>
      <c r="J40" s="87">
        <f t="shared" si="9"/>
        <v>0.5</v>
      </c>
      <c r="K40" s="25">
        <f t="shared" si="10"/>
        <v>3.25</v>
      </c>
      <c r="L40" s="25">
        <f t="shared" si="11"/>
        <v>0</v>
      </c>
      <c r="M40" s="25">
        <f t="shared" si="12"/>
        <v>6</v>
      </c>
      <c r="N40" s="25">
        <f t="shared" si="13"/>
        <v>0</v>
      </c>
      <c r="O40" s="25">
        <f t="shared" si="14"/>
        <v>0</v>
      </c>
      <c r="P40" s="97">
        <f t="shared" si="15"/>
        <v>9.75</v>
      </c>
    </row>
    <row r="41" spans="1:16" x14ac:dyDescent="0.2">
      <c r="A41" s="107" t="s">
        <v>130</v>
      </c>
      <c r="B41" s="91" t="s">
        <v>131</v>
      </c>
      <c r="C41" s="99">
        <f t="shared" si="8"/>
        <v>13</v>
      </c>
      <c r="D41" s="25">
        <v>6</v>
      </c>
      <c r="E41" s="25">
        <v>0</v>
      </c>
      <c r="F41" s="25">
        <v>4</v>
      </c>
      <c r="G41" s="25">
        <v>3</v>
      </c>
      <c r="H41" s="25">
        <v>0</v>
      </c>
      <c r="I41" s="25">
        <v>0</v>
      </c>
      <c r="J41" s="87">
        <f t="shared" si="9"/>
        <v>0.75</v>
      </c>
      <c r="K41" s="25">
        <f t="shared" si="10"/>
        <v>0</v>
      </c>
      <c r="L41" s="25">
        <f t="shared" si="11"/>
        <v>2</v>
      </c>
      <c r="M41" s="25">
        <f t="shared" si="12"/>
        <v>3</v>
      </c>
      <c r="N41" s="25">
        <f t="shared" si="13"/>
        <v>0</v>
      </c>
      <c r="O41" s="25">
        <f t="shared" si="14"/>
        <v>0</v>
      </c>
      <c r="P41" s="99">
        <f t="shared" si="15"/>
        <v>5.75</v>
      </c>
    </row>
    <row r="42" spans="1:16" ht="15" x14ac:dyDescent="0.2">
      <c r="A42" s="90"/>
      <c r="B42" s="100" t="s">
        <v>129</v>
      </c>
      <c r="C42" s="142">
        <f t="shared" ref="C42:P42" si="16">SUM(C34:C41)</f>
        <v>484</v>
      </c>
      <c r="D42" s="143">
        <f t="shared" si="16"/>
        <v>36</v>
      </c>
      <c r="E42" s="143">
        <f t="shared" si="16"/>
        <v>138</v>
      </c>
      <c r="F42" s="143">
        <f t="shared" si="16"/>
        <v>73</v>
      </c>
      <c r="G42" s="143">
        <f t="shared" si="16"/>
        <v>213</v>
      </c>
      <c r="H42" s="146">
        <f t="shared" si="16"/>
        <v>24</v>
      </c>
      <c r="I42" s="146">
        <f t="shared" si="16"/>
        <v>0</v>
      </c>
      <c r="J42" s="144">
        <f t="shared" si="16"/>
        <v>4.5</v>
      </c>
      <c r="K42" s="143">
        <f t="shared" si="16"/>
        <v>34.5</v>
      </c>
      <c r="L42" s="143">
        <f t="shared" si="16"/>
        <v>36.5</v>
      </c>
      <c r="M42" s="143">
        <f t="shared" si="16"/>
        <v>213</v>
      </c>
      <c r="N42" s="143">
        <f t="shared" si="16"/>
        <v>48</v>
      </c>
      <c r="O42" s="146">
        <f t="shared" si="16"/>
        <v>0</v>
      </c>
      <c r="P42" s="145">
        <f t="shared" si="16"/>
        <v>336.5</v>
      </c>
    </row>
    <row r="43" spans="1:16" x14ac:dyDescent="0.2">
      <c r="A43" s="25"/>
      <c r="B43" s="25"/>
      <c r="C43" s="25"/>
      <c r="D43" s="25"/>
      <c r="E43" s="25"/>
      <c r="F43" s="25"/>
      <c r="G43" s="25"/>
      <c r="H43" s="25"/>
      <c r="I43" s="25"/>
      <c r="J43" s="25"/>
      <c r="K43" s="25"/>
      <c r="L43" s="25"/>
      <c r="M43" s="25"/>
      <c r="N43" s="25"/>
      <c r="O43" s="25"/>
      <c r="P43" s="25"/>
    </row>
    <row r="44" spans="1:16" ht="15" x14ac:dyDescent="0.2">
      <c r="A44" s="105" t="s">
        <v>0</v>
      </c>
      <c r="B44" s="86" t="s">
        <v>1</v>
      </c>
      <c r="C44" s="200"/>
      <c r="D44" s="201"/>
      <c r="E44" s="201"/>
      <c r="F44" s="201"/>
      <c r="G44" s="201"/>
      <c r="H44" s="201"/>
      <c r="I44" s="201"/>
      <c r="J44" s="201"/>
      <c r="K44" s="201"/>
      <c r="L44" s="201"/>
      <c r="M44" s="201"/>
      <c r="N44" s="201"/>
      <c r="O44" s="201"/>
      <c r="P44" s="202"/>
    </row>
    <row r="45" spans="1:16" ht="71.25" x14ac:dyDescent="0.2">
      <c r="A45" s="99" t="s">
        <v>36</v>
      </c>
      <c r="B45" s="102" t="s">
        <v>37</v>
      </c>
      <c r="C45" s="203"/>
      <c r="D45" s="204"/>
      <c r="E45" s="204"/>
      <c r="F45" s="204"/>
      <c r="G45" s="204"/>
      <c r="H45" s="204"/>
      <c r="I45" s="204"/>
      <c r="J45" s="204"/>
      <c r="K45" s="204"/>
      <c r="L45" s="204"/>
      <c r="M45" s="204"/>
      <c r="N45" s="204"/>
      <c r="O45" s="204"/>
      <c r="P45" s="205"/>
    </row>
    <row r="46" spans="1:16" ht="15" x14ac:dyDescent="0.2">
      <c r="A46" s="99"/>
      <c r="B46" s="88"/>
      <c r="C46" s="194" t="s">
        <v>160</v>
      </c>
      <c r="D46" s="195"/>
      <c r="E46" s="195"/>
      <c r="F46" s="195"/>
      <c r="G46" s="195"/>
      <c r="H46" s="195"/>
      <c r="I46" s="196"/>
      <c r="J46" s="197" t="s">
        <v>161</v>
      </c>
      <c r="K46" s="198"/>
      <c r="L46" s="198"/>
      <c r="M46" s="198"/>
      <c r="N46" s="198"/>
      <c r="O46" s="198"/>
      <c r="P46" s="199"/>
    </row>
    <row r="47" spans="1:16" ht="15" x14ac:dyDescent="0.2">
      <c r="A47" s="96" t="s">
        <v>11</v>
      </c>
      <c r="B47" s="89" t="s">
        <v>2</v>
      </c>
      <c r="C47" s="104" t="s">
        <v>3</v>
      </c>
      <c r="D47" s="85" t="s">
        <v>4</v>
      </c>
      <c r="E47" s="85" t="s">
        <v>5</v>
      </c>
      <c r="F47" s="85" t="s">
        <v>6</v>
      </c>
      <c r="G47" s="85" t="s">
        <v>7</v>
      </c>
      <c r="H47" s="85" t="s">
        <v>8</v>
      </c>
      <c r="I47" s="104" t="s">
        <v>9</v>
      </c>
      <c r="J47" s="106" t="s">
        <v>4</v>
      </c>
      <c r="K47" s="85" t="s">
        <v>5</v>
      </c>
      <c r="L47" s="85" t="s">
        <v>6</v>
      </c>
      <c r="M47" s="85" t="s">
        <v>7</v>
      </c>
      <c r="N47" s="85" t="s">
        <v>8</v>
      </c>
      <c r="O47" s="85" t="s">
        <v>9</v>
      </c>
      <c r="P47" s="101" t="s">
        <v>10</v>
      </c>
    </row>
    <row r="48" spans="1:16" x14ac:dyDescent="0.2">
      <c r="A48" s="108" t="s">
        <v>38</v>
      </c>
      <c r="B48" s="93" t="s">
        <v>38</v>
      </c>
      <c r="C48" s="93">
        <f t="shared" ref="C48:C57" si="17">SUM(D48:I48)</f>
        <v>6</v>
      </c>
      <c r="D48" s="25">
        <v>2</v>
      </c>
      <c r="E48" s="25">
        <v>2</v>
      </c>
      <c r="F48" s="25">
        <v>0</v>
      </c>
      <c r="G48" s="25">
        <v>2</v>
      </c>
      <c r="H48" s="25">
        <v>0</v>
      </c>
      <c r="I48" s="93">
        <v>0</v>
      </c>
      <c r="J48" s="87">
        <f>D48*$B$3</f>
        <v>0.25</v>
      </c>
      <c r="K48" s="25">
        <f>E48*$B$4</f>
        <v>0.5</v>
      </c>
      <c r="L48" s="25">
        <f>F48*$B$5</f>
        <v>0</v>
      </c>
      <c r="M48" s="25">
        <f>G48*$B$6</f>
        <v>2</v>
      </c>
      <c r="N48" s="25">
        <f>H48*$B$7</f>
        <v>0</v>
      </c>
      <c r="O48" s="25">
        <f>I48*$B$8</f>
        <v>0</v>
      </c>
      <c r="P48" s="97">
        <f>SUM(J48:O48)</f>
        <v>2.75</v>
      </c>
    </row>
    <row r="49" spans="1:16" x14ac:dyDescent="0.2">
      <c r="A49" s="98" t="s">
        <v>38</v>
      </c>
      <c r="B49" s="95" t="s">
        <v>39</v>
      </c>
      <c r="C49" s="95">
        <f t="shared" si="17"/>
        <v>28</v>
      </c>
      <c r="D49" s="60">
        <v>2</v>
      </c>
      <c r="E49" s="63">
        <v>0</v>
      </c>
      <c r="F49" s="63">
        <v>0</v>
      </c>
      <c r="G49" s="60">
        <v>6</v>
      </c>
      <c r="H49" s="60">
        <v>20</v>
      </c>
      <c r="I49" s="93">
        <v>0</v>
      </c>
      <c r="J49" s="94">
        <f t="shared" ref="J49:J57" si="18">D49*$B$3</f>
        <v>0.25</v>
      </c>
      <c r="K49" s="63">
        <f t="shared" ref="K49:K57" si="19">E49*$B$4</f>
        <v>0</v>
      </c>
      <c r="L49" s="63">
        <f t="shared" ref="L49:L57" si="20">F49*$B$5</f>
        <v>0</v>
      </c>
      <c r="M49" s="60">
        <f t="shared" ref="M49:M57" si="21">G49*$B$6</f>
        <v>6</v>
      </c>
      <c r="N49" s="60">
        <f t="shared" ref="N49:N57" si="22">H49*$B$7</f>
        <v>40</v>
      </c>
      <c r="O49" s="63">
        <f t="shared" ref="O49:O57" si="23">I49*$B$8</f>
        <v>0</v>
      </c>
      <c r="P49" s="98">
        <f t="shared" ref="P49:P57" si="24">SUM(J49:O49)</f>
        <v>46.25</v>
      </c>
    </row>
    <row r="50" spans="1:16" x14ac:dyDescent="0.2">
      <c r="A50" s="108" t="s">
        <v>40</v>
      </c>
      <c r="B50" s="93" t="s">
        <v>41</v>
      </c>
      <c r="C50" s="93">
        <f t="shared" si="17"/>
        <v>69</v>
      </c>
      <c r="D50" s="25">
        <v>37</v>
      </c>
      <c r="E50" s="25">
        <v>11</v>
      </c>
      <c r="F50" s="25">
        <v>8</v>
      </c>
      <c r="G50" s="25">
        <v>13</v>
      </c>
      <c r="H50" s="25">
        <v>0</v>
      </c>
      <c r="I50" s="93">
        <v>0</v>
      </c>
      <c r="J50" s="87">
        <f t="shared" si="18"/>
        <v>4.625</v>
      </c>
      <c r="K50" s="25">
        <f t="shared" si="19"/>
        <v>2.75</v>
      </c>
      <c r="L50" s="25">
        <f t="shared" si="20"/>
        <v>4</v>
      </c>
      <c r="M50" s="25">
        <f t="shared" si="21"/>
        <v>13</v>
      </c>
      <c r="N50" s="25">
        <f t="shared" si="22"/>
        <v>0</v>
      </c>
      <c r="O50" s="25">
        <f t="shared" si="23"/>
        <v>0</v>
      </c>
      <c r="P50" s="97">
        <f t="shared" si="24"/>
        <v>24.375</v>
      </c>
    </row>
    <row r="51" spans="1:16" x14ac:dyDescent="0.2">
      <c r="A51" s="98" t="s">
        <v>40</v>
      </c>
      <c r="B51" s="95" t="s">
        <v>42</v>
      </c>
      <c r="C51" s="95">
        <f t="shared" si="17"/>
        <v>3</v>
      </c>
      <c r="D51" s="63">
        <v>0</v>
      </c>
      <c r="E51" s="63">
        <v>0</v>
      </c>
      <c r="F51" s="63">
        <v>0</v>
      </c>
      <c r="G51" s="60">
        <v>3</v>
      </c>
      <c r="H51" s="63">
        <v>0</v>
      </c>
      <c r="I51" s="93">
        <v>0</v>
      </c>
      <c r="J51" s="92">
        <f t="shared" si="18"/>
        <v>0</v>
      </c>
      <c r="K51" s="63">
        <f t="shared" si="19"/>
        <v>0</v>
      </c>
      <c r="L51" s="63">
        <f t="shared" si="20"/>
        <v>0</v>
      </c>
      <c r="M51" s="60">
        <f t="shared" si="21"/>
        <v>3</v>
      </c>
      <c r="N51" s="63">
        <f t="shared" si="22"/>
        <v>0</v>
      </c>
      <c r="O51" s="63">
        <f t="shared" si="23"/>
        <v>0</v>
      </c>
      <c r="P51" s="98">
        <f t="shared" si="24"/>
        <v>3</v>
      </c>
    </row>
    <row r="52" spans="1:16" x14ac:dyDescent="0.2">
      <c r="A52" s="98" t="s">
        <v>40</v>
      </c>
      <c r="B52" s="95" t="s">
        <v>64</v>
      </c>
      <c r="C52" s="95">
        <f t="shared" si="17"/>
        <v>20</v>
      </c>
      <c r="D52" s="60">
        <v>1</v>
      </c>
      <c r="E52" s="60">
        <v>6</v>
      </c>
      <c r="F52" s="60">
        <v>8</v>
      </c>
      <c r="G52" s="60">
        <v>5</v>
      </c>
      <c r="H52" s="63">
        <v>0</v>
      </c>
      <c r="I52" s="93">
        <v>0</v>
      </c>
      <c r="J52" s="94">
        <f t="shared" si="18"/>
        <v>0.125</v>
      </c>
      <c r="K52" s="60">
        <f t="shared" si="19"/>
        <v>1.5</v>
      </c>
      <c r="L52" s="60">
        <f t="shared" si="20"/>
        <v>4</v>
      </c>
      <c r="M52" s="60">
        <f t="shared" si="21"/>
        <v>5</v>
      </c>
      <c r="N52" s="63">
        <f t="shared" si="22"/>
        <v>0</v>
      </c>
      <c r="O52" s="63">
        <f t="shared" si="23"/>
        <v>0</v>
      </c>
      <c r="P52" s="98">
        <f t="shared" si="24"/>
        <v>10.625</v>
      </c>
    </row>
    <row r="53" spans="1:16" x14ac:dyDescent="0.2">
      <c r="A53" s="98" t="s">
        <v>40</v>
      </c>
      <c r="B53" s="95" t="s">
        <v>65</v>
      </c>
      <c r="C53" s="95">
        <f t="shared" si="17"/>
        <v>16</v>
      </c>
      <c r="D53" s="60">
        <v>2</v>
      </c>
      <c r="E53" s="60">
        <v>2</v>
      </c>
      <c r="F53" s="60">
        <v>9</v>
      </c>
      <c r="G53" s="60">
        <v>3</v>
      </c>
      <c r="H53" s="63">
        <v>0</v>
      </c>
      <c r="I53" s="93">
        <v>0</v>
      </c>
      <c r="J53" s="94">
        <f t="shared" si="18"/>
        <v>0.25</v>
      </c>
      <c r="K53" s="60">
        <f t="shared" si="19"/>
        <v>0.5</v>
      </c>
      <c r="L53" s="60">
        <f t="shared" si="20"/>
        <v>4.5</v>
      </c>
      <c r="M53" s="60">
        <f t="shared" si="21"/>
        <v>3</v>
      </c>
      <c r="N53" s="63">
        <f t="shared" si="22"/>
        <v>0</v>
      </c>
      <c r="O53" s="63">
        <f t="shared" si="23"/>
        <v>0</v>
      </c>
      <c r="P53" s="98">
        <f t="shared" si="24"/>
        <v>8.25</v>
      </c>
    </row>
    <row r="54" spans="1:16" x14ac:dyDescent="0.2">
      <c r="A54" s="108" t="s">
        <v>43</v>
      </c>
      <c r="B54" s="88" t="s">
        <v>43</v>
      </c>
      <c r="C54" s="93">
        <f t="shared" si="17"/>
        <v>95</v>
      </c>
      <c r="D54" s="25">
        <v>9</v>
      </c>
      <c r="E54" s="25">
        <v>35</v>
      </c>
      <c r="F54" s="25">
        <v>13</v>
      </c>
      <c r="G54" s="25">
        <v>30</v>
      </c>
      <c r="H54" s="63">
        <v>8</v>
      </c>
      <c r="I54" s="93">
        <v>0</v>
      </c>
      <c r="J54" s="87">
        <f t="shared" si="18"/>
        <v>1.125</v>
      </c>
      <c r="K54" s="25">
        <f t="shared" si="19"/>
        <v>8.75</v>
      </c>
      <c r="L54" s="25">
        <f t="shared" si="20"/>
        <v>6.5</v>
      </c>
      <c r="M54" s="25">
        <f t="shared" si="21"/>
        <v>30</v>
      </c>
      <c r="N54" s="25">
        <f t="shared" si="22"/>
        <v>16</v>
      </c>
      <c r="O54" s="25">
        <f t="shared" si="23"/>
        <v>0</v>
      </c>
      <c r="P54" s="97">
        <f t="shared" si="24"/>
        <v>62.375</v>
      </c>
    </row>
    <row r="55" spans="1:16" x14ac:dyDescent="0.2">
      <c r="A55" s="108" t="s">
        <v>44</v>
      </c>
      <c r="B55" s="93" t="s">
        <v>44</v>
      </c>
      <c r="C55" s="93">
        <f t="shared" si="17"/>
        <v>215</v>
      </c>
      <c r="D55" s="25">
        <v>40</v>
      </c>
      <c r="E55" s="25">
        <v>66</v>
      </c>
      <c r="F55" s="25">
        <v>26</v>
      </c>
      <c r="G55" s="25">
        <v>59</v>
      </c>
      <c r="H55" s="25">
        <v>24</v>
      </c>
      <c r="I55" s="93">
        <v>0</v>
      </c>
      <c r="J55" s="87">
        <f t="shared" si="18"/>
        <v>5</v>
      </c>
      <c r="K55" s="25">
        <f t="shared" si="19"/>
        <v>16.5</v>
      </c>
      <c r="L55" s="25">
        <f t="shared" si="20"/>
        <v>13</v>
      </c>
      <c r="M55" s="25">
        <f t="shared" si="21"/>
        <v>59</v>
      </c>
      <c r="N55" s="25">
        <f t="shared" si="22"/>
        <v>48</v>
      </c>
      <c r="O55" s="25">
        <f t="shared" si="23"/>
        <v>0</v>
      </c>
      <c r="P55" s="97">
        <f t="shared" si="24"/>
        <v>141.5</v>
      </c>
    </row>
    <row r="56" spans="1:16" x14ac:dyDescent="0.2">
      <c r="A56" s="108" t="s">
        <v>45</v>
      </c>
      <c r="B56" s="88" t="s">
        <v>46</v>
      </c>
      <c r="C56" s="93">
        <f t="shared" si="17"/>
        <v>7</v>
      </c>
      <c r="D56" s="25">
        <v>1</v>
      </c>
      <c r="E56" s="25">
        <v>3</v>
      </c>
      <c r="F56" s="25">
        <v>3</v>
      </c>
      <c r="G56" s="25">
        <v>0</v>
      </c>
      <c r="H56" s="25">
        <v>0</v>
      </c>
      <c r="I56" s="93">
        <v>0</v>
      </c>
      <c r="J56" s="87">
        <f t="shared" si="18"/>
        <v>0.125</v>
      </c>
      <c r="K56" s="25">
        <f t="shared" si="19"/>
        <v>0.75</v>
      </c>
      <c r="L56" s="25">
        <f t="shared" si="20"/>
        <v>1.5</v>
      </c>
      <c r="M56" s="25">
        <f t="shared" si="21"/>
        <v>0</v>
      </c>
      <c r="N56" s="25">
        <f t="shared" si="22"/>
        <v>0</v>
      </c>
      <c r="O56" s="25">
        <f t="shared" si="23"/>
        <v>0</v>
      </c>
      <c r="P56" s="97">
        <f t="shared" si="24"/>
        <v>2.375</v>
      </c>
    </row>
    <row r="57" spans="1:16" x14ac:dyDescent="0.2">
      <c r="A57" s="107" t="s">
        <v>47</v>
      </c>
      <c r="B57" s="91" t="s">
        <v>48</v>
      </c>
      <c r="C57" s="88">
        <f t="shared" si="17"/>
        <v>1</v>
      </c>
      <c r="D57" s="25">
        <v>0</v>
      </c>
      <c r="E57" s="25">
        <v>0</v>
      </c>
      <c r="F57" s="25">
        <v>1</v>
      </c>
      <c r="G57" s="25">
        <v>0</v>
      </c>
      <c r="H57" s="25">
        <v>0</v>
      </c>
      <c r="I57" s="88">
        <v>0</v>
      </c>
      <c r="J57" s="87">
        <f t="shared" si="18"/>
        <v>0</v>
      </c>
      <c r="K57" s="25">
        <f t="shared" si="19"/>
        <v>0</v>
      </c>
      <c r="L57" s="25">
        <f t="shared" si="20"/>
        <v>0.5</v>
      </c>
      <c r="M57" s="25">
        <f t="shared" si="21"/>
        <v>0</v>
      </c>
      <c r="N57" s="25">
        <f t="shared" si="22"/>
        <v>0</v>
      </c>
      <c r="O57" s="25">
        <f t="shared" si="23"/>
        <v>0</v>
      </c>
      <c r="P57" s="97">
        <f t="shared" si="24"/>
        <v>0.5</v>
      </c>
    </row>
    <row r="58" spans="1:16" ht="15" x14ac:dyDescent="0.2">
      <c r="A58" s="103"/>
      <c r="B58" s="104" t="s">
        <v>129</v>
      </c>
      <c r="C58" s="142">
        <f t="shared" ref="C58:P58" si="25">SUM(C48:C57)</f>
        <v>460</v>
      </c>
      <c r="D58" s="143">
        <f t="shared" si="25"/>
        <v>94</v>
      </c>
      <c r="E58" s="143">
        <f t="shared" si="25"/>
        <v>125</v>
      </c>
      <c r="F58" s="143">
        <f t="shared" si="25"/>
        <v>68</v>
      </c>
      <c r="G58" s="143">
        <f t="shared" si="25"/>
        <v>121</v>
      </c>
      <c r="H58" s="143">
        <f t="shared" si="25"/>
        <v>52</v>
      </c>
      <c r="I58" s="147">
        <f t="shared" si="25"/>
        <v>0</v>
      </c>
      <c r="J58" s="144">
        <f t="shared" si="25"/>
        <v>11.75</v>
      </c>
      <c r="K58" s="143">
        <f t="shared" si="25"/>
        <v>31.25</v>
      </c>
      <c r="L58" s="143">
        <f t="shared" si="25"/>
        <v>34</v>
      </c>
      <c r="M58" s="143">
        <f t="shared" si="25"/>
        <v>121</v>
      </c>
      <c r="N58" s="143">
        <f t="shared" si="25"/>
        <v>104</v>
      </c>
      <c r="O58" s="146">
        <f t="shared" si="25"/>
        <v>0</v>
      </c>
      <c r="P58" s="145">
        <f t="shared" si="25"/>
        <v>302</v>
      </c>
    </row>
    <row r="60" spans="1:16" ht="15" x14ac:dyDescent="0.2">
      <c r="A60" s="105" t="s">
        <v>0</v>
      </c>
      <c r="B60" s="86" t="s">
        <v>1</v>
      </c>
      <c r="C60" s="200"/>
      <c r="D60" s="201"/>
      <c r="E60" s="201"/>
      <c r="F60" s="201"/>
      <c r="G60" s="201"/>
      <c r="H60" s="201"/>
      <c r="I60" s="201"/>
      <c r="J60" s="201"/>
      <c r="K60" s="201"/>
      <c r="L60" s="201"/>
      <c r="M60" s="201"/>
      <c r="N60" s="201"/>
      <c r="O60" s="201"/>
      <c r="P60" s="202"/>
    </row>
    <row r="61" spans="1:16" ht="42.75" x14ac:dyDescent="0.2">
      <c r="A61" s="99" t="s">
        <v>49</v>
      </c>
      <c r="B61" s="102" t="s">
        <v>50</v>
      </c>
      <c r="C61" s="203"/>
      <c r="D61" s="204"/>
      <c r="E61" s="204"/>
      <c r="F61" s="204"/>
      <c r="G61" s="204"/>
      <c r="H61" s="204"/>
      <c r="I61" s="204"/>
      <c r="J61" s="204"/>
      <c r="K61" s="204"/>
      <c r="L61" s="204"/>
      <c r="M61" s="204"/>
      <c r="N61" s="204"/>
      <c r="O61" s="204"/>
      <c r="P61" s="205"/>
    </row>
    <row r="62" spans="1:16" ht="15" x14ac:dyDescent="0.2">
      <c r="A62" s="99"/>
      <c r="B62" s="88"/>
      <c r="C62" s="194" t="s">
        <v>160</v>
      </c>
      <c r="D62" s="195"/>
      <c r="E62" s="195"/>
      <c r="F62" s="195"/>
      <c r="G62" s="195"/>
      <c r="H62" s="195"/>
      <c r="I62" s="196"/>
      <c r="J62" s="197" t="s">
        <v>161</v>
      </c>
      <c r="K62" s="198"/>
      <c r="L62" s="198"/>
      <c r="M62" s="198"/>
      <c r="N62" s="198"/>
      <c r="O62" s="198"/>
      <c r="P62" s="199"/>
    </row>
    <row r="63" spans="1:16" ht="15" x14ac:dyDescent="0.2">
      <c r="A63" s="96" t="s">
        <v>11</v>
      </c>
      <c r="B63" s="89" t="s">
        <v>2</v>
      </c>
      <c r="C63" s="101" t="s">
        <v>3</v>
      </c>
      <c r="D63" s="85" t="s">
        <v>4</v>
      </c>
      <c r="E63" s="85" t="s">
        <v>5</v>
      </c>
      <c r="F63" s="85" t="s">
        <v>6</v>
      </c>
      <c r="G63" s="85" t="s">
        <v>7</v>
      </c>
      <c r="H63" s="85" t="s">
        <v>8</v>
      </c>
      <c r="I63" s="104" t="s">
        <v>9</v>
      </c>
      <c r="J63" s="106" t="s">
        <v>4</v>
      </c>
      <c r="K63" s="85" t="s">
        <v>5</v>
      </c>
      <c r="L63" s="85" t="s">
        <v>6</v>
      </c>
      <c r="M63" s="85" t="s">
        <v>7</v>
      </c>
      <c r="N63" s="85" t="s">
        <v>8</v>
      </c>
      <c r="O63" s="85" t="s">
        <v>9</v>
      </c>
      <c r="P63" s="101" t="s">
        <v>10</v>
      </c>
    </row>
    <row r="64" spans="1:16" x14ac:dyDescent="0.2">
      <c r="A64" s="108" t="s">
        <v>51</v>
      </c>
      <c r="B64" s="93" t="s">
        <v>51</v>
      </c>
      <c r="C64" s="108">
        <f t="shared" ref="C64:C73" si="26">SUM(D64:I64)</f>
        <v>54</v>
      </c>
      <c r="D64" s="63">
        <v>0</v>
      </c>
      <c r="E64" s="63">
        <v>18</v>
      </c>
      <c r="F64" s="25">
        <v>12</v>
      </c>
      <c r="G64" s="63">
        <v>8</v>
      </c>
      <c r="H64" s="25">
        <v>16</v>
      </c>
      <c r="I64" s="93">
        <v>0</v>
      </c>
      <c r="J64" s="87">
        <f>D64*$B$3</f>
        <v>0</v>
      </c>
      <c r="K64" s="25">
        <f>E64*$B$4</f>
        <v>4.5</v>
      </c>
      <c r="L64" s="25">
        <f>F64*$B$5</f>
        <v>6</v>
      </c>
      <c r="M64" s="25">
        <f>G64*$B$6</f>
        <v>8</v>
      </c>
      <c r="N64" s="25">
        <f>H64*$B$7</f>
        <v>32</v>
      </c>
      <c r="O64" s="63">
        <f>I64*$B$8</f>
        <v>0</v>
      </c>
      <c r="P64" s="97">
        <f>SUM(J64:O64)</f>
        <v>50.5</v>
      </c>
    </row>
    <row r="65" spans="1:16" x14ac:dyDescent="0.2">
      <c r="A65" s="108" t="s">
        <v>52</v>
      </c>
      <c r="B65" s="93" t="s">
        <v>53</v>
      </c>
      <c r="C65" s="99">
        <f t="shared" si="26"/>
        <v>32</v>
      </c>
      <c r="D65" s="25">
        <v>4</v>
      </c>
      <c r="E65" s="63">
        <v>18</v>
      </c>
      <c r="F65" s="25">
        <v>4</v>
      </c>
      <c r="G65" s="25">
        <v>2</v>
      </c>
      <c r="H65" s="25">
        <v>4</v>
      </c>
      <c r="I65" s="88">
        <v>0</v>
      </c>
      <c r="J65" s="87">
        <f t="shared" ref="J65:J73" si="27">D65*$B$3</f>
        <v>0.5</v>
      </c>
      <c r="K65" s="25">
        <f t="shared" ref="K65:K73" si="28">E65*$B$4</f>
        <v>4.5</v>
      </c>
      <c r="L65" s="25">
        <f t="shared" ref="L65:L73" si="29">F65*$B$5</f>
        <v>2</v>
      </c>
      <c r="M65" s="25">
        <f t="shared" ref="M65:M73" si="30">G65*$B$6</f>
        <v>2</v>
      </c>
      <c r="N65" s="25">
        <f t="shared" ref="N65:N73" si="31">H65*$B$7</f>
        <v>8</v>
      </c>
      <c r="O65" s="63">
        <f t="shared" ref="O65:O73" si="32">I65*$B$8</f>
        <v>0</v>
      </c>
      <c r="P65" s="97">
        <f t="shared" ref="P65:P73" si="33">SUM(J65:O65)</f>
        <v>17</v>
      </c>
    </row>
    <row r="66" spans="1:16" x14ac:dyDescent="0.2">
      <c r="A66" s="98" t="s">
        <v>52</v>
      </c>
      <c r="B66" s="95" t="s">
        <v>62</v>
      </c>
      <c r="C66" s="98">
        <f t="shared" si="26"/>
        <v>9</v>
      </c>
      <c r="D66" s="60">
        <v>2</v>
      </c>
      <c r="E66" s="60">
        <v>5</v>
      </c>
      <c r="F66" s="63">
        <v>0</v>
      </c>
      <c r="G66" s="60">
        <v>2</v>
      </c>
      <c r="H66" s="63">
        <v>0</v>
      </c>
      <c r="I66" s="93">
        <v>0</v>
      </c>
      <c r="J66" s="94">
        <f t="shared" si="27"/>
        <v>0.25</v>
      </c>
      <c r="K66" s="60">
        <f t="shared" si="28"/>
        <v>1.25</v>
      </c>
      <c r="L66" s="63">
        <f t="shared" si="29"/>
        <v>0</v>
      </c>
      <c r="M66" s="60">
        <f t="shared" si="30"/>
        <v>2</v>
      </c>
      <c r="N66" s="63">
        <f t="shared" si="31"/>
        <v>0</v>
      </c>
      <c r="O66" s="63">
        <f t="shared" si="32"/>
        <v>0</v>
      </c>
      <c r="P66" s="98">
        <f t="shared" si="33"/>
        <v>3.5</v>
      </c>
    </row>
    <row r="67" spans="1:16" x14ac:dyDescent="0.2">
      <c r="A67" s="98" t="s">
        <v>52</v>
      </c>
      <c r="B67" s="95" t="s">
        <v>63</v>
      </c>
      <c r="C67" s="98">
        <f t="shared" si="26"/>
        <v>10</v>
      </c>
      <c r="D67" s="60">
        <v>1</v>
      </c>
      <c r="E67" s="60">
        <v>4</v>
      </c>
      <c r="F67" s="60">
        <v>5</v>
      </c>
      <c r="G67" s="63">
        <v>0</v>
      </c>
      <c r="H67" s="63">
        <v>0</v>
      </c>
      <c r="I67" s="93">
        <v>0</v>
      </c>
      <c r="J67" s="94">
        <f t="shared" si="27"/>
        <v>0.125</v>
      </c>
      <c r="K67" s="60">
        <f t="shared" si="28"/>
        <v>1</v>
      </c>
      <c r="L67" s="60">
        <f t="shared" si="29"/>
        <v>2.5</v>
      </c>
      <c r="M67" s="63">
        <f t="shared" si="30"/>
        <v>0</v>
      </c>
      <c r="N67" s="63">
        <f t="shared" si="31"/>
        <v>0</v>
      </c>
      <c r="O67" s="63">
        <f t="shared" si="32"/>
        <v>0</v>
      </c>
      <c r="P67" s="98">
        <f t="shared" si="33"/>
        <v>3.625</v>
      </c>
    </row>
    <row r="68" spans="1:16" x14ac:dyDescent="0.2">
      <c r="A68" s="98" t="s">
        <v>52</v>
      </c>
      <c r="B68" s="95" t="s">
        <v>66</v>
      </c>
      <c r="C68" s="98">
        <f t="shared" si="26"/>
        <v>17</v>
      </c>
      <c r="D68" s="63">
        <v>0</v>
      </c>
      <c r="E68" s="60">
        <v>7</v>
      </c>
      <c r="F68" s="60">
        <v>2</v>
      </c>
      <c r="G68" s="60">
        <v>6</v>
      </c>
      <c r="H68" s="60">
        <v>2</v>
      </c>
      <c r="I68" s="93">
        <v>0</v>
      </c>
      <c r="J68" s="92">
        <f t="shared" si="27"/>
        <v>0</v>
      </c>
      <c r="K68" s="60">
        <f t="shared" si="28"/>
        <v>1.75</v>
      </c>
      <c r="L68" s="60">
        <f t="shared" si="29"/>
        <v>1</v>
      </c>
      <c r="M68" s="60">
        <f t="shared" si="30"/>
        <v>6</v>
      </c>
      <c r="N68" s="60">
        <f t="shared" si="31"/>
        <v>4</v>
      </c>
      <c r="O68" s="63">
        <f t="shared" si="32"/>
        <v>0</v>
      </c>
      <c r="P68" s="98">
        <f t="shared" si="33"/>
        <v>12.75</v>
      </c>
    </row>
    <row r="69" spans="1:16" x14ac:dyDescent="0.2">
      <c r="A69" s="108" t="s">
        <v>54</v>
      </c>
      <c r="B69" s="93" t="s">
        <v>55</v>
      </c>
      <c r="C69" s="108">
        <f t="shared" si="26"/>
        <v>26</v>
      </c>
      <c r="D69" s="25">
        <v>10</v>
      </c>
      <c r="E69" s="63">
        <v>12</v>
      </c>
      <c r="F69" s="25">
        <v>2</v>
      </c>
      <c r="G69" s="25">
        <v>2</v>
      </c>
      <c r="H69" s="25">
        <v>0</v>
      </c>
      <c r="I69" s="93">
        <v>0</v>
      </c>
      <c r="J69" s="87">
        <f t="shared" si="27"/>
        <v>1.25</v>
      </c>
      <c r="K69" s="25">
        <f t="shared" si="28"/>
        <v>3</v>
      </c>
      <c r="L69" s="25">
        <f t="shared" si="29"/>
        <v>1</v>
      </c>
      <c r="M69" s="25">
        <f t="shared" si="30"/>
        <v>2</v>
      </c>
      <c r="N69" s="25">
        <f t="shared" si="31"/>
        <v>0</v>
      </c>
      <c r="O69" s="63">
        <f t="shared" si="32"/>
        <v>0</v>
      </c>
      <c r="P69" s="97">
        <f t="shared" si="33"/>
        <v>7.25</v>
      </c>
    </row>
    <row r="70" spans="1:16" x14ac:dyDescent="0.2">
      <c r="A70" s="108" t="s">
        <v>56</v>
      </c>
      <c r="B70" s="93" t="s">
        <v>57</v>
      </c>
      <c r="C70" s="108">
        <f t="shared" si="26"/>
        <v>111</v>
      </c>
      <c r="D70" s="63">
        <v>39</v>
      </c>
      <c r="E70" s="63">
        <v>22</v>
      </c>
      <c r="F70" s="63">
        <v>2</v>
      </c>
      <c r="G70" s="63">
        <v>40</v>
      </c>
      <c r="H70" s="63">
        <v>8</v>
      </c>
      <c r="I70" s="93">
        <v>0</v>
      </c>
      <c r="J70" s="87">
        <f t="shared" si="27"/>
        <v>4.875</v>
      </c>
      <c r="K70" s="25">
        <f t="shared" si="28"/>
        <v>5.5</v>
      </c>
      <c r="L70" s="25">
        <f t="shared" si="29"/>
        <v>1</v>
      </c>
      <c r="M70" s="25">
        <f t="shared" si="30"/>
        <v>40</v>
      </c>
      <c r="N70" s="25">
        <f t="shared" si="31"/>
        <v>16</v>
      </c>
      <c r="O70" s="63">
        <f t="shared" si="32"/>
        <v>0</v>
      </c>
      <c r="P70" s="97">
        <f t="shared" si="33"/>
        <v>67.375</v>
      </c>
    </row>
    <row r="71" spans="1:16" x14ac:dyDescent="0.2">
      <c r="A71" s="108" t="s">
        <v>58</v>
      </c>
      <c r="B71" s="88" t="s">
        <v>59</v>
      </c>
      <c r="C71" s="108">
        <f t="shared" si="26"/>
        <v>90</v>
      </c>
      <c r="D71" s="25">
        <v>11</v>
      </c>
      <c r="E71" s="25">
        <v>13</v>
      </c>
      <c r="F71" s="25">
        <v>15</v>
      </c>
      <c r="G71" s="25">
        <v>49</v>
      </c>
      <c r="H71" s="25">
        <v>2</v>
      </c>
      <c r="I71" s="93">
        <v>0</v>
      </c>
      <c r="J71" s="87">
        <f t="shared" si="27"/>
        <v>1.375</v>
      </c>
      <c r="K71" s="25">
        <f t="shared" si="28"/>
        <v>3.25</v>
      </c>
      <c r="L71" s="25">
        <f t="shared" si="29"/>
        <v>7.5</v>
      </c>
      <c r="M71" s="25">
        <f t="shared" si="30"/>
        <v>49</v>
      </c>
      <c r="N71" s="25">
        <f t="shared" si="31"/>
        <v>4</v>
      </c>
      <c r="O71" s="63">
        <f t="shared" si="32"/>
        <v>0</v>
      </c>
      <c r="P71" s="97">
        <f t="shared" si="33"/>
        <v>65.125</v>
      </c>
    </row>
    <row r="72" spans="1:16" x14ac:dyDescent="0.2">
      <c r="A72" s="98" t="s">
        <v>58</v>
      </c>
      <c r="B72" s="95" t="s">
        <v>60</v>
      </c>
      <c r="C72" s="98">
        <f t="shared" si="26"/>
        <v>6</v>
      </c>
      <c r="D72" s="60">
        <v>2</v>
      </c>
      <c r="E72" s="60">
        <v>3</v>
      </c>
      <c r="F72" s="63">
        <v>0</v>
      </c>
      <c r="G72" s="60">
        <v>1</v>
      </c>
      <c r="H72" s="63">
        <v>0</v>
      </c>
      <c r="I72" s="93">
        <v>0</v>
      </c>
      <c r="J72" s="94">
        <f t="shared" si="27"/>
        <v>0.25</v>
      </c>
      <c r="K72" s="60">
        <f t="shared" si="28"/>
        <v>0.75</v>
      </c>
      <c r="L72" s="63">
        <f t="shared" si="29"/>
        <v>0</v>
      </c>
      <c r="M72" s="60">
        <f t="shared" si="30"/>
        <v>1</v>
      </c>
      <c r="N72" s="63">
        <f t="shared" si="31"/>
        <v>0</v>
      </c>
      <c r="O72" s="63">
        <f t="shared" si="32"/>
        <v>0</v>
      </c>
      <c r="P72" s="98">
        <f t="shared" si="33"/>
        <v>2</v>
      </c>
    </row>
    <row r="73" spans="1:16" x14ac:dyDescent="0.2">
      <c r="A73" s="119" t="s">
        <v>58</v>
      </c>
      <c r="B73" s="109" t="s">
        <v>61</v>
      </c>
      <c r="C73" s="98">
        <f t="shared" si="26"/>
        <v>5</v>
      </c>
      <c r="D73" s="63">
        <v>0</v>
      </c>
      <c r="E73" s="63">
        <v>0</v>
      </c>
      <c r="F73" s="60">
        <v>1</v>
      </c>
      <c r="G73" s="60">
        <v>4</v>
      </c>
      <c r="H73" s="63">
        <v>0</v>
      </c>
      <c r="I73" s="93">
        <v>0</v>
      </c>
      <c r="J73" s="92">
        <f t="shared" si="27"/>
        <v>0</v>
      </c>
      <c r="K73" s="63">
        <f t="shared" si="28"/>
        <v>0</v>
      </c>
      <c r="L73" s="60">
        <f t="shared" si="29"/>
        <v>0.5</v>
      </c>
      <c r="M73" s="60">
        <f t="shared" si="30"/>
        <v>4</v>
      </c>
      <c r="N73" s="63">
        <f t="shared" si="31"/>
        <v>0</v>
      </c>
      <c r="O73" s="63">
        <f t="shared" si="32"/>
        <v>0</v>
      </c>
      <c r="P73" s="98">
        <f t="shared" si="33"/>
        <v>4.5</v>
      </c>
    </row>
    <row r="74" spans="1:16" ht="15" x14ac:dyDescent="0.2">
      <c r="A74" s="103"/>
      <c r="B74" s="104" t="s">
        <v>129</v>
      </c>
      <c r="C74" s="142">
        <f t="shared" ref="C74:P74" si="34">SUM(C64:C73)</f>
        <v>360</v>
      </c>
      <c r="D74" s="143">
        <f t="shared" si="34"/>
        <v>69</v>
      </c>
      <c r="E74" s="143">
        <f t="shared" si="34"/>
        <v>102</v>
      </c>
      <c r="F74" s="143">
        <f t="shared" si="34"/>
        <v>43</v>
      </c>
      <c r="G74" s="143">
        <f t="shared" si="34"/>
        <v>114</v>
      </c>
      <c r="H74" s="143">
        <f t="shared" si="34"/>
        <v>32</v>
      </c>
      <c r="I74" s="147">
        <f t="shared" si="34"/>
        <v>0</v>
      </c>
      <c r="J74" s="144">
        <f t="shared" si="34"/>
        <v>8.625</v>
      </c>
      <c r="K74" s="143">
        <f t="shared" si="34"/>
        <v>25.5</v>
      </c>
      <c r="L74" s="143">
        <f t="shared" si="34"/>
        <v>21.5</v>
      </c>
      <c r="M74" s="143">
        <f t="shared" si="34"/>
        <v>114</v>
      </c>
      <c r="N74" s="143">
        <f t="shared" si="34"/>
        <v>64</v>
      </c>
      <c r="O74" s="146">
        <f t="shared" si="34"/>
        <v>0</v>
      </c>
      <c r="P74" s="145">
        <f t="shared" si="34"/>
        <v>233.625</v>
      </c>
    </row>
    <row r="75" spans="1:16" ht="15" x14ac:dyDescent="0.2">
      <c r="O75" s="13"/>
      <c r="P75" s="13"/>
    </row>
    <row r="76" spans="1:16" ht="15" x14ac:dyDescent="0.2">
      <c r="O76" s="13"/>
      <c r="P76" s="13"/>
    </row>
    <row r="77" spans="1:16" ht="15" x14ac:dyDescent="0.2">
      <c r="A77" s="105" t="s">
        <v>0</v>
      </c>
      <c r="B77" s="86" t="s">
        <v>1</v>
      </c>
      <c r="C77" s="200"/>
      <c r="D77" s="201"/>
      <c r="E77" s="201"/>
      <c r="F77" s="201"/>
      <c r="G77" s="201"/>
      <c r="H77" s="201"/>
      <c r="I77" s="201"/>
      <c r="J77" s="201"/>
      <c r="K77" s="201"/>
      <c r="L77" s="201"/>
      <c r="M77" s="201"/>
      <c r="N77" s="201"/>
      <c r="O77" s="201"/>
      <c r="P77" s="202"/>
    </row>
    <row r="78" spans="1:16" x14ac:dyDescent="0.2">
      <c r="A78" s="99" t="s">
        <v>67</v>
      </c>
      <c r="B78" s="102" t="s">
        <v>68</v>
      </c>
      <c r="C78" s="203"/>
      <c r="D78" s="204"/>
      <c r="E78" s="204"/>
      <c r="F78" s="204"/>
      <c r="G78" s="204"/>
      <c r="H78" s="204"/>
      <c r="I78" s="204"/>
      <c r="J78" s="204"/>
      <c r="K78" s="204"/>
      <c r="L78" s="204"/>
      <c r="M78" s="204"/>
      <c r="N78" s="204"/>
      <c r="O78" s="204"/>
      <c r="P78" s="205"/>
    </row>
    <row r="79" spans="1:16" ht="15" x14ac:dyDescent="0.2">
      <c r="A79" s="99"/>
      <c r="B79" s="88"/>
      <c r="C79" s="194" t="s">
        <v>160</v>
      </c>
      <c r="D79" s="195"/>
      <c r="E79" s="195"/>
      <c r="F79" s="195"/>
      <c r="G79" s="195"/>
      <c r="H79" s="195"/>
      <c r="I79" s="196"/>
      <c r="J79" s="197" t="s">
        <v>161</v>
      </c>
      <c r="K79" s="198"/>
      <c r="L79" s="198"/>
      <c r="M79" s="198"/>
      <c r="N79" s="198"/>
      <c r="O79" s="198"/>
      <c r="P79" s="199"/>
    </row>
    <row r="80" spans="1:16" ht="15" x14ac:dyDescent="0.2">
      <c r="A80" s="96" t="s">
        <v>11</v>
      </c>
      <c r="B80" s="27" t="s">
        <v>2</v>
      </c>
      <c r="C80" s="101" t="s">
        <v>3</v>
      </c>
      <c r="D80" s="85" t="s">
        <v>4</v>
      </c>
      <c r="E80" s="85" t="s">
        <v>5</v>
      </c>
      <c r="F80" s="85" t="s">
        <v>6</v>
      </c>
      <c r="G80" s="85" t="s">
        <v>7</v>
      </c>
      <c r="H80" s="85" t="s">
        <v>8</v>
      </c>
      <c r="I80" s="104" t="s">
        <v>9</v>
      </c>
      <c r="J80" s="106" t="s">
        <v>4</v>
      </c>
      <c r="K80" s="85" t="s">
        <v>5</v>
      </c>
      <c r="L80" s="85" t="s">
        <v>6</v>
      </c>
      <c r="M80" s="85" t="s">
        <v>7</v>
      </c>
      <c r="N80" s="85" t="s">
        <v>8</v>
      </c>
      <c r="O80" s="85" t="s">
        <v>9</v>
      </c>
      <c r="P80" s="101" t="s">
        <v>10</v>
      </c>
    </row>
    <row r="81" spans="1:16" x14ac:dyDescent="0.2">
      <c r="A81" s="108" t="s">
        <v>68</v>
      </c>
      <c r="B81" s="60" t="s">
        <v>69</v>
      </c>
      <c r="C81" s="98">
        <f>SUM(D81:I81)</f>
        <v>28</v>
      </c>
      <c r="D81" s="19">
        <v>2</v>
      </c>
      <c r="E81" s="19">
        <v>7</v>
      </c>
      <c r="F81" s="19">
        <v>4</v>
      </c>
      <c r="G81" s="14">
        <v>15</v>
      </c>
      <c r="H81" s="19">
        <v>0</v>
      </c>
      <c r="I81" s="110">
        <v>0</v>
      </c>
      <c r="J81" s="87">
        <f>D81*$B$3</f>
        <v>0.25</v>
      </c>
      <c r="K81" s="25">
        <f>E81*$B$4</f>
        <v>1.75</v>
      </c>
      <c r="L81" s="25">
        <f>F81*$B$5</f>
        <v>2</v>
      </c>
      <c r="M81" s="60">
        <f>G81*$B$6</f>
        <v>15</v>
      </c>
      <c r="N81" s="25">
        <f>H81*$B$7</f>
        <v>0</v>
      </c>
      <c r="O81" s="25">
        <f>I81*$B$8</f>
        <v>0</v>
      </c>
      <c r="P81" s="98">
        <f>SUM(J81:O81)</f>
        <v>19</v>
      </c>
    </row>
    <row r="82" spans="1:16" x14ac:dyDescent="0.2">
      <c r="A82" s="108" t="s">
        <v>68</v>
      </c>
      <c r="B82" s="63" t="s">
        <v>70</v>
      </c>
      <c r="C82" s="108">
        <f t="shared" ref="C82:C110" si="35">SUM(D82:I82)</f>
        <v>33</v>
      </c>
      <c r="D82" s="19">
        <v>5</v>
      </c>
      <c r="E82" s="19">
        <v>11</v>
      </c>
      <c r="F82" s="19">
        <v>0</v>
      </c>
      <c r="G82" s="19">
        <v>13</v>
      </c>
      <c r="H82" s="19">
        <v>4</v>
      </c>
      <c r="I82" s="110">
        <v>0</v>
      </c>
      <c r="J82" s="87">
        <f t="shared" ref="J82:J110" si="36">D82*$B$3</f>
        <v>0.625</v>
      </c>
      <c r="K82" s="25">
        <f t="shared" ref="K82:K110" si="37">E82*$B$4</f>
        <v>2.75</v>
      </c>
      <c r="L82" s="25">
        <f t="shared" ref="L82:L110" si="38">F82*$B$5</f>
        <v>0</v>
      </c>
      <c r="M82" s="25">
        <f t="shared" ref="M82:M110" si="39">G82*$B$6</f>
        <v>13</v>
      </c>
      <c r="N82" s="25">
        <f t="shared" ref="N82:N110" si="40">H82*$B$7</f>
        <v>8</v>
      </c>
      <c r="O82" s="25">
        <f t="shared" ref="O82:O110" si="41">I82*$B$8</f>
        <v>0</v>
      </c>
      <c r="P82" s="97">
        <f t="shared" ref="P82:P110" si="42">SUM(J82:O82)</f>
        <v>24.375</v>
      </c>
    </row>
    <row r="83" spans="1:16" x14ac:dyDescent="0.2">
      <c r="A83" s="108" t="s">
        <v>68</v>
      </c>
      <c r="B83" s="63" t="s">
        <v>71</v>
      </c>
      <c r="C83" s="108">
        <f t="shared" si="35"/>
        <v>14</v>
      </c>
      <c r="D83" s="19">
        <v>2</v>
      </c>
      <c r="E83" s="19">
        <v>4</v>
      </c>
      <c r="F83" s="19">
        <v>2</v>
      </c>
      <c r="G83" s="19">
        <v>6</v>
      </c>
      <c r="H83" s="19">
        <v>0</v>
      </c>
      <c r="I83" s="110">
        <v>0</v>
      </c>
      <c r="J83" s="87">
        <f t="shared" si="36"/>
        <v>0.25</v>
      </c>
      <c r="K83" s="25">
        <f t="shared" si="37"/>
        <v>1</v>
      </c>
      <c r="L83" s="25">
        <f t="shared" si="38"/>
        <v>1</v>
      </c>
      <c r="M83" s="25">
        <f t="shared" si="39"/>
        <v>6</v>
      </c>
      <c r="N83" s="25">
        <f t="shared" si="40"/>
        <v>0</v>
      </c>
      <c r="O83" s="25">
        <f t="shared" si="41"/>
        <v>0</v>
      </c>
      <c r="P83" s="97">
        <f t="shared" si="42"/>
        <v>8.25</v>
      </c>
    </row>
    <row r="84" spans="1:16" x14ac:dyDescent="0.2">
      <c r="A84" s="108" t="s">
        <v>68</v>
      </c>
      <c r="B84" s="63" t="s">
        <v>72</v>
      </c>
      <c r="C84" s="108">
        <f t="shared" si="35"/>
        <v>31</v>
      </c>
      <c r="D84" s="19">
        <v>27</v>
      </c>
      <c r="E84" s="19">
        <v>2</v>
      </c>
      <c r="F84" s="19">
        <v>0</v>
      </c>
      <c r="G84" s="19">
        <v>2</v>
      </c>
      <c r="H84" s="19">
        <v>0</v>
      </c>
      <c r="I84" s="110">
        <v>0</v>
      </c>
      <c r="J84" s="87">
        <f t="shared" si="36"/>
        <v>3.375</v>
      </c>
      <c r="K84" s="25">
        <f t="shared" si="37"/>
        <v>0.5</v>
      </c>
      <c r="L84" s="25">
        <f t="shared" si="38"/>
        <v>0</v>
      </c>
      <c r="M84" s="25">
        <f t="shared" si="39"/>
        <v>2</v>
      </c>
      <c r="N84" s="25">
        <f t="shared" si="40"/>
        <v>0</v>
      </c>
      <c r="O84" s="25">
        <f t="shared" si="41"/>
        <v>0</v>
      </c>
      <c r="P84" s="97">
        <f t="shared" si="42"/>
        <v>5.875</v>
      </c>
    </row>
    <row r="85" spans="1:16" x14ac:dyDescent="0.2">
      <c r="A85" s="108" t="s">
        <v>68</v>
      </c>
      <c r="B85" s="63" t="s">
        <v>73</v>
      </c>
      <c r="C85" s="108">
        <f t="shared" si="35"/>
        <v>51</v>
      </c>
      <c r="D85" s="19">
        <v>6</v>
      </c>
      <c r="E85" s="19">
        <v>15</v>
      </c>
      <c r="F85" s="19">
        <v>7</v>
      </c>
      <c r="G85" s="19">
        <v>21</v>
      </c>
      <c r="H85" s="19">
        <v>2</v>
      </c>
      <c r="I85" s="110">
        <v>0</v>
      </c>
      <c r="J85" s="87">
        <f t="shared" si="36"/>
        <v>0.75</v>
      </c>
      <c r="K85" s="25">
        <f t="shared" si="37"/>
        <v>3.75</v>
      </c>
      <c r="L85" s="25">
        <f t="shared" si="38"/>
        <v>3.5</v>
      </c>
      <c r="M85" s="25">
        <f t="shared" si="39"/>
        <v>21</v>
      </c>
      <c r="N85" s="25">
        <f t="shared" si="40"/>
        <v>4</v>
      </c>
      <c r="O85" s="25">
        <f t="shared" si="41"/>
        <v>0</v>
      </c>
      <c r="P85" s="97">
        <f t="shared" si="42"/>
        <v>33</v>
      </c>
    </row>
    <row r="86" spans="1:16" x14ac:dyDescent="0.2">
      <c r="A86" s="108" t="s">
        <v>68</v>
      </c>
      <c r="B86" s="63" t="s">
        <v>74</v>
      </c>
      <c r="C86" s="108">
        <f t="shared" si="35"/>
        <v>1</v>
      </c>
      <c r="D86" s="19">
        <v>0</v>
      </c>
      <c r="E86" s="19">
        <v>1</v>
      </c>
      <c r="F86" s="19">
        <v>0</v>
      </c>
      <c r="G86" s="19">
        <v>0</v>
      </c>
      <c r="H86" s="19">
        <v>0</v>
      </c>
      <c r="I86" s="110">
        <v>0</v>
      </c>
      <c r="J86" s="87">
        <f t="shared" si="36"/>
        <v>0</v>
      </c>
      <c r="K86" s="25">
        <f t="shared" si="37"/>
        <v>0.25</v>
      </c>
      <c r="L86" s="25">
        <f t="shared" si="38"/>
        <v>0</v>
      </c>
      <c r="M86" s="25">
        <f t="shared" si="39"/>
        <v>0</v>
      </c>
      <c r="N86" s="25">
        <f t="shared" si="40"/>
        <v>0</v>
      </c>
      <c r="O86" s="25">
        <f t="shared" si="41"/>
        <v>0</v>
      </c>
      <c r="P86" s="97">
        <f t="shared" si="42"/>
        <v>0.25</v>
      </c>
    </row>
    <row r="87" spans="1:16" x14ac:dyDescent="0.2">
      <c r="A87" s="108" t="s">
        <v>68</v>
      </c>
      <c r="B87" s="63" t="s">
        <v>75</v>
      </c>
      <c r="C87" s="108">
        <f t="shared" si="35"/>
        <v>45</v>
      </c>
      <c r="D87" s="19">
        <v>26</v>
      </c>
      <c r="E87" s="19">
        <v>4</v>
      </c>
      <c r="F87" s="19">
        <v>3</v>
      </c>
      <c r="G87" s="19">
        <v>12</v>
      </c>
      <c r="H87" s="19">
        <v>0</v>
      </c>
      <c r="I87" s="110">
        <v>0</v>
      </c>
      <c r="J87" s="87">
        <f t="shared" si="36"/>
        <v>3.25</v>
      </c>
      <c r="K87" s="25">
        <f t="shared" si="37"/>
        <v>1</v>
      </c>
      <c r="L87" s="25">
        <f t="shared" si="38"/>
        <v>1.5</v>
      </c>
      <c r="M87" s="25">
        <f t="shared" si="39"/>
        <v>12</v>
      </c>
      <c r="N87" s="25">
        <f t="shared" si="40"/>
        <v>0</v>
      </c>
      <c r="O87" s="25">
        <f t="shared" si="41"/>
        <v>0</v>
      </c>
      <c r="P87" s="97">
        <f t="shared" si="42"/>
        <v>17.75</v>
      </c>
    </row>
    <row r="88" spans="1:16" x14ac:dyDescent="0.2">
      <c r="A88" s="108" t="s">
        <v>68</v>
      </c>
      <c r="B88" s="63" t="s">
        <v>76</v>
      </c>
      <c r="C88" s="108">
        <f t="shared" si="35"/>
        <v>8</v>
      </c>
      <c r="D88" s="19">
        <v>0</v>
      </c>
      <c r="E88" s="19">
        <v>4</v>
      </c>
      <c r="F88" s="19">
        <v>1</v>
      </c>
      <c r="G88" s="19">
        <v>3</v>
      </c>
      <c r="H88" s="19">
        <v>0</v>
      </c>
      <c r="I88" s="110">
        <v>0</v>
      </c>
      <c r="J88" s="87">
        <f t="shared" si="36"/>
        <v>0</v>
      </c>
      <c r="K88" s="25">
        <f t="shared" si="37"/>
        <v>1</v>
      </c>
      <c r="L88" s="25">
        <f t="shared" si="38"/>
        <v>0.5</v>
      </c>
      <c r="M88" s="25">
        <f t="shared" si="39"/>
        <v>3</v>
      </c>
      <c r="N88" s="25">
        <f t="shared" si="40"/>
        <v>0</v>
      </c>
      <c r="O88" s="25">
        <f t="shared" si="41"/>
        <v>0</v>
      </c>
      <c r="P88" s="97">
        <f t="shared" si="42"/>
        <v>4.5</v>
      </c>
    </row>
    <row r="89" spans="1:16" x14ac:dyDescent="0.2">
      <c r="A89" s="108" t="s">
        <v>68</v>
      </c>
      <c r="B89" s="63" t="s">
        <v>77</v>
      </c>
      <c r="C89" s="108">
        <f t="shared" si="35"/>
        <v>14</v>
      </c>
      <c r="D89" s="19">
        <v>10</v>
      </c>
      <c r="E89" s="19">
        <v>3</v>
      </c>
      <c r="F89" s="19">
        <v>0</v>
      </c>
      <c r="G89" s="19">
        <v>1</v>
      </c>
      <c r="H89" s="19">
        <v>0</v>
      </c>
      <c r="I89" s="110">
        <v>0</v>
      </c>
      <c r="J89" s="87">
        <f t="shared" si="36"/>
        <v>1.25</v>
      </c>
      <c r="K89" s="25">
        <f t="shared" si="37"/>
        <v>0.75</v>
      </c>
      <c r="L89" s="25">
        <f t="shared" si="38"/>
        <v>0</v>
      </c>
      <c r="M89" s="25">
        <f t="shared" si="39"/>
        <v>1</v>
      </c>
      <c r="N89" s="25">
        <f t="shared" si="40"/>
        <v>0</v>
      </c>
      <c r="O89" s="25">
        <f t="shared" si="41"/>
        <v>0</v>
      </c>
      <c r="P89" s="97">
        <f t="shared" si="42"/>
        <v>3</v>
      </c>
    </row>
    <row r="90" spans="1:16" x14ac:dyDescent="0.2">
      <c r="A90" s="108" t="s">
        <v>68</v>
      </c>
      <c r="B90" s="63" t="s">
        <v>78</v>
      </c>
      <c r="C90" s="108">
        <f t="shared" si="35"/>
        <v>9</v>
      </c>
      <c r="D90" s="19">
        <v>0</v>
      </c>
      <c r="E90" s="19">
        <v>2</v>
      </c>
      <c r="F90" s="19">
        <v>0</v>
      </c>
      <c r="G90" s="19">
        <v>7</v>
      </c>
      <c r="H90" s="19">
        <v>0</v>
      </c>
      <c r="I90" s="110">
        <v>0</v>
      </c>
      <c r="J90" s="87">
        <f t="shared" si="36"/>
        <v>0</v>
      </c>
      <c r="K90" s="25">
        <f t="shared" si="37"/>
        <v>0.5</v>
      </c>
      <c r="L90" s="25">
        <f t="shared" si="38"/>
        <v>0</v>
      </c>
      <c r="M90" s="25">
        <f t="shared" si="39"/>
        <v>7</v>
      </c>
      <c r="N90" s="25">
        <f t="shared" si="40"/>
        <v>0</v>
      </c>
      <c r="O90" s="25">
        <f t="shared" si="41"/>
        <v>0</v>
      </c>
      <c r="P90" s="97">
        <f t="shared" si="42"/>
        <v>7.5</v>
      </c>
    </row>
    <row r="91" spans="1:16" x14ac:dyDescent="0.2">
      <c r="A91" s="108" t="s">
        <v>68</v>
      </c>
      <c r="B91" s="63" t="s">
        <v>79</v>
      </c>
      <c r="C91" s="108">
        <f t="shared" si="35"/>
        <v>10</v>
      </c>
      <c r="D91" s="19">
        <v>1</v>
      </c>
      <c r="E91" s="19">
        <v>2</v>
      </c>
      <c r="F91" s="19">
        <v>3</v>
      </c>
      <c r="G91" s="19">
        <v>4</v>
      </c>
      <c r="H91" s="19">
        <v>0</v>
      </c>
      <c r="I91" s="110">
        <v>0</v>
      </c>
      <c r="J91" s="87">
        <f t="shared" si="36"/>
        <v>0.125</v>
      </c>
      <c r="K91" s="25">
        <f t="shared" si="37"/>
        <v>0.5</v>
      </c>
      <c r="L91" s="25">
        <f t="shared" si="38"/>
        <v>1.5</v>
      </c>
      <c r="M91" s="25">
        <f t="shared" si="39"/>
        <v>4</v>
      </c>
      <c r="N91" s="25">
        <f t="shared" si="40"/>
        <v>0</v>
      </c>
      <c r="O91" s="25">
        <f t="shared" si="41"/>
        <v>0</v>
      </c>
      <c r="P91" s="97">
        <f t="shared" si="42"/>
        <v>6.125</v>
      </c>
    </row>
    <row r="92" spans="1:16" x14ac:dyDescent="0.2">
      <c r="A92" s="108" t="s">
        <v>68</v>
      </c>
      <c r="B92" s="63" t="s">
        <v>80</v>
      </c>
      <c r="C92" s="108">
        <f t="shared" si="35"/>
        <v>5</v>
      </c>
      <c r="D92" s="19">
        <v>2</v>
      </c>
      <c r="E92" s="19">
        <v>1</v>
      </c>
      <c r="F92" s="19">
        <v>0</v>
      </c>
      <c r="G92" s="19">
        <v>2</v>
      </c>
      <c r="H92" s="19">
        <v>0</v>
      </c>
      <c r="I92" s="110">
        <v>0</v>
      </c>
      <c r="J92" s="87">
        <f t="shared" si="36"/>
        <v>0.25</v>
      </c>
      <c r="K92" s="25">
        <f t="shared" si="37"/>
        <v>0.25</v>
      </c>
      <c r="L92" s="25">
        <f t="shared" si="38"/>
        <v>0</v>
      </c>
      <c r="M92" s="25">
        <f t="shared" si="39"/>
        <v>2</v>
      </c>
      <c r="N92" s="25">
        <f t="shared" si="40"/>
        <v>0</v>
      </c>
      <c r="O92" s="25">
        <f t="shared" si="41"/>
        <v>0</v>
      </c>
      <c r="P92" s="97">
        <f t="shared" si="42"/>
        <v>2.5</v>
      </c>
    </row>
    <row r="93" spans="1:16" x14ac:dyDescent="0.2">
      <c r="A93" s="108" t="s">
        <v>68</v>
      </c>
      <c r="B93" s="63" t="s">
        <v>81</v>
      </c>
      <c r="C93" s="108">
        <f t="shared" si="35"/>
        <v>14</v>
      </c>
      <c r="D93" s="19">
        <v>0</v>
      </c>
      <c r="E93" s="19">
        <v>4</v>
      </c>
      <c r="F93" s="19">
        <v>6</v>
      </c>
      <c r="G93" s="19">
        <v>4</v>
      </c>
      <c r="H93" s="19">
        <v>0</v>
      </c>
      <c r="I93" s="110">
        <v>0</v>
      </c>
      <c r="J93" s="87">
        <f t="shared" si="36"/>
        <v>0</v>
      </c>
      <c r="K93" s="25">
        <f t="shared" si="37"/>
        <v>1</v>
      </c>
      <c r="L93" s="25">
        <f t="shared" si="38"/>
        <v>3</v>
      </c>
      <c r="M93" s="25">
        <f t="shared" si="39"/>
        <v>4</v>
      </c>
      <c r="N93" s="25">
        <f t="shared" si="40"/>
        <v>0</v>
      </c>
      <c r="O93" s="25">
        <f t="shared" si="41"/>
        <v>0</v>
      </c>
      <c r="P93" s="97">
        <f t="shared" si="42"/>
        <v>8</v>
      </c>
    </row>
    <row r="94" spans="1:16" x14ac:dyDescent="0.2">
      <c r="A94" s="108" t="s">
        <v>68</v>
      </c>
      <c r="B94" s="63" t="s">
        <v>82</v>
      </c>
      <c r="C94" s="108">
        <f t="shared" si="35"/>
        <v>23</v>
      </c>
      <c r="D94" s="19">
        <v>2</v>
      </c>
      <c r="E94" s="19">
        <v>10</v>
      </c>
      <c r="F94" s="19">
        <v>3</v>
      </c>
      <c r="G94" s="19">
        <v>8</v>
      </c>
      <c r="H94" s="19">
        <v>0</v>
      </c>
      <c r="I94" s="110">
        <v>0</v>
      </c>
      <c r="J94" s="87">
        <f t="shared" si="36"/>
        <v>0.25</v>
      </c>
      <c r="K94" s="25">
        <f t="shared" si="37"/>
        <v>2.5</v>
      </c>
      <c r="L94" s="25">
        <f t="shared" si="38"/>
        <v>1.5</v>
      </c>
      <c r="M94" s="25">
        <f t="shared" si="39"/>
        <v>8</v>
      </c>
      <c r="N94" s="25">
        <f t="shared" si="40"/>
        <v>0</v>
      </c>
      <c r="O94" s="25">
        <f t="shared" si="41"/>
        <v>0</v>
      </c>
      <c r="P94" s="97">
        <f t="shared" si="42"/>
        <v>12.25</v>
      </c>
    </row>
    <row r="95" spans="1:16" x14ac:dyDescent="0.2">
      <c r="A95" s="108" t="s">
        <v>68</v>
      </c>
      <c r="B95" s="63" t="s">
        <v>83</v>
      </c>
      <c r="C95" s="108">
        <f t="shared" si="35"/>
        <v>39</v>
      </c>
      <c r="D95" s="19">
        <v>0</v>
      </c>
      <c r="E95" s="19">
        <v>16</v>
      </c>
      <c r="F95" s="19">
        <v>0</v>
      </c>
      <c r="G95" s="19">
        <v>21</v>
      </c>
      <c r="H95" s="19">
        <v>2</v>
      </c>
      <c r="I95" s="110">
        <v>0</v>
      </c>
      <c r="J95" s="87">
        <f t="shared" si="36"/>
        <v>0</v>
      </c>
      <c r="K95" s="25">
        <f t="shared" si="37"/>
        <v>4</v>
      </c>
      <c r="L95" s="25">
        <f t="shared" si="38"/>
        <v>0</v>
      </c>
      <c r="M95" s="25">
        <f t="shared" si="39"/>
        <v>21</v>
      </c>
      <c r="N95" s="25">
        <f t="shared" si="40"/>
        <v>4</v>
      </c>
      <c r="O95" s="25">
        <f t="shared" si="41"/>
        <v>0</v>
      </c>
      <c r="P95" s="97">
        <f t="shared" si="42"/>
        <v>29</v>
      </c>
    </row>
    <row r="96" spans="1:16" x14ac:dyDescent="0.2">
      <c r="A96" s="108" t="s">
        <v>68</v>
      </c>
      <c r="B96" s="63" t="s">
        <v>84</v>
      </c>
      <c r="C96" s="108">
        <f t="shared" si="35"/>
        <v>34</v>
      </c>
      <c r="D96" s="19">
        <v>28</v>
      </c>
      <c r="E96" s="19">
        <v>2</v>
      </c>
      <c r="F96" s="19">
        <v>0</v>
      </c>
      <c r="G96" s="19">
        <v>2</v>
      </c>
      <c r="H96" s="19">
        <v>2</v>
      </c>
      <c r="I96" s="110">
        <v>0</v>
      </c>
      <c r="J96" s="87">
        <f t="shared" si="36"/>
        <v>3.5</v>
      </c>
      <c r="K96" s="25">
        <f t="shared" si="37"/>
        <v>0.5</v>
      </c>
      <c r="L96" s="25">
        <f t="shared" si="38"/>
        <v>0</v>
      </c>
      <c r="M96" s="25">
        <f t="shared" si="39"/>
        <v>2</v>
      </c>
      <c r="N96" s="25">
        <f t="shared" si="40"/>
        <v>4</v>
      </c>
      <c r="O96" s="25">
        <f t="shared" si="41"/>
        <v>0</v>
      </c>
      <c r="P96" s="97">
        <f t="shared" si="42"/>
        <v>10</v>
      </c>
    </row>
    <row r="97" spans="1:16" x14ac:dyDescent="0.2">
      <c r="A97" s="108" t="s">
        <v>68</v>
      </c>
      <c r="B97" s="63" t="s">
        <v>85</v>
      </c>
      <c r="C97" s="108">
        <f t="shared" si="35"/>
        <v>8</v>
      </c>
      <c r="D97" s="19">
        <v>1</v>
      </c>
      <c r="E97" s="19">
        <v>2</v>
      </c>
      <c r="F97" s="19">
        <v>0</v>
      </c>
      <c r="G97" s="19">
        <v>5</v>
      </c>
      <c r="H97" s="19">
        <v>0</v>
      </c>
      <c r="I97" s="110">
        <v>0</v>
      </c>
      <c r="J97" s="87">
        <f t="shared" si="36"/>
        <v>0.125</v>
      </c>
      <c r="K97" s="25">
        <f t="shared" si="37"/>
        <v>0.5</v>
      </c>
      <c r="L97" s="25">
        <f t="shared" si="38"/>
        <v>0</v>
      </c>
      <c r="M97" s="25">
        <f t="shared" si="39"/>
        <v>5</v>
      </c>
      <c r="N97" s="25">
        <f t="shared" si="40"/>
        <v>0</v>
      </c>
      <c r="O97" s="25">
        <f t="shared" si="41"/>
        <v>0</v>
      </c>
      <c r="P97" s="97">
        <f t="shared" si="42"/>
        <v>5.625</v>
      </c>
    </row>
    <row r="98" spans="1:16" x14ac:dyDescent="0.2">
      <c r="A98" s="108" t="s">
        <v>68</v>
      </c>
      <c r="B98" s="63" t="s">
        <v>86</v>
      </c>
      <c r="C98" s="108">
        <f t="shared" si="35"/>
        <v>8</v>
      </c>
      <c r="D98" s="19">
        <v>1</v>
      </c>
      <c r="E98" s="19">
        <v>3</v>
      </c>
      <c r="F98" s="19">
        <v>0</v>
      </c>
      <c r="G98" s="19">
        <v>2</v>
      </c>
      <c r="H98" s="19">
        <v>2</v>
      </c>
      <c r="I98" s="110">
        <v>0</v>
      </c>
      <c r="J98" s="87">
        <f t="shared" si="36"/>
        <v>0.125</v>
      </c>
      <c r="K98" s="25">
        <f t="shared" si="37"/>
        <v>0.75</v>
      </c>
      <c r="L98" s="25">
        <f t="shared" si="38"/>
        <v>0</v>
      </c>
      <c r="M98" s="25">
        <f t="shared" si="39"/>
        <v>2</v>
      </c>
      <c r="N98" s="25">
        <f t="shared" si="40"/>
        <v>4</v>
      </c>
      <c r="O98" s="25">
        <f t="shared" si="41"/>
        <v>0</v>
      </c>
      <c r="P98" s="97">
        <f t="shared" si="42"/>
        <v>6.875</v>
      </c>
    </row>
    <row r="99" spans="1:16" x14ac:dyDescent="0.2">
      <c r="A99" s="108" t="s">
        <v>68</v>
      </c>
      <c r="B99" s="63" t="s">
        <v>87</v>
      </c>
      <c r="C99" s="108">
        <f t="shared" si="35"/>
        <v>7</v>
      </c>
      <c r="D99" s="19">
        <v>3</v>
      </c>
      <c r="E99" s="19">
        <v>2</v>
      </c>
      <c r="F99" s="19">
        <v>2</v>
      </c>
      <c r="G99" s="19">
        <v>0</v>
      </c>
      <c r="H99" s="19">
        <v>0</v>
      </c>
      <c r="I99" s="110">
        <v>0</v>
      </c>
      <c r="J99" s="87">
        <f t="shared" si="36"/>
        <v>0.375</v>
      </c>
      <c r="K99" s="25">
        <f t="shared" si="37"/>
        <v>0.5</v>
      </c>
      <c r="L99" s="25">
        <f t="shared" si="38"/>
        <v>1</v>
      </c>
      <c r="M99" s="25">
        <f t="shared" si="39"/>
        <v>0</v>
      </c>
      <c r="N99" s="25">
        <f t="shared" si="40"/>
        <v>0</v>
      </c>
      <c r="O99" s="25">
        <f t="shared" si="41"/>
        <v>0</v>
      </c>
      <c r="P99" s="97">
        <f t="shared" si="42"/>
        <v>1.875</v>
      </c>
    </row>
    <row r="100" spans="1:16" x14ac:dyDescent="0.2">
      <c r="A100" s="108" t="s">
        <v>68</v>
      </c>
      <c r="B100" s="63" t="s">
        <v>88</v>
      </c>
      <c r="C100" s="108">
        <f t="shared" si="35"/>
        <v>14</v>
      </c>
      <c r="D100" s="19">
        <v>8</v>
      </c>
      <c r="E100" s="19">
        <v>0</v>
      </c>
      <c r="F100" s="19">
        <v>0</v>
      </c>
      <c r="G100" s="19">
        <v>6</v>
      </c>
      <c r="H100" s="19">
        <v>0</v>
      </c>
      <c r="I100" s="110">
        <v>0</v>
      </c>
      <c r="J100" s="87">
        <f t="shared" si="36"/>
        <v>1</v>
      </c>
      <c r="K100" s="25">
        <f t="shared" si="37"/>
        <v>0</v>
      </c>
      <c r="L100" s="25">
        <f t="shared" si="38"/>
        <v>0</v>
      </c>
      <c r="M100" s="25">
        <f t="shared" si="39"/>
        <v>6</v>
      </c>
      <c r="N100" s="25">
        <f t="shared" si="40"/>
        <v>0</v>
      </c>
      <c r="O100" s="25">
        <f t="shared" si="41"/>
        <v>0</v>
      </c>
      <c r="P100" s="97">
        <f t="shared" si="42"/>
        <v>7</v>
      </c>
    </row>
    <row r="101" spans="1:16" x14ac:dyDescent="0.2">
      <c r="A101" s="108" t="s">
        <v>68</v>
      </c>
      <c r="B101" s="63" t="s">
        <v>89</v>
      </c>
      <c r="C101" s="108">
        <f t="shared" si="35"/>
        <v>6</v>
      </c>
      <c r="D101" s="19">
        <v>2</v>
      </c>
      <c r="E101" s="19">
        <v>2</v>
      </c>
      <c r="F101" s="19">
        <v>0</v>
      </c>
      <c r="G101" s="19">
        <v>2</v>
      </c>
      <c r="H101" s="19">
        <v>0</v>
      </c>
      <c r="I101" s="110">
        <v>0</v>
      </c>
      <c r="J101" s="87">
        <f t="shared" si="36"/>
        <v>0.25</v>
      </c>
      <c r="K101" s="25">
        <f t="shared" si="37"/>
        <v>0.5</v>
      </c>
      <c r="L101" s="25">
        <f t="shared" si="38"/>
        <v>0</v>
      </c>
      <c r="M101" s="25">
        <f t="shared" si="39"/>
        <v>2</v>
      </c>
      <c r="N101" s="25">
        <f t="shared" si="40"/>
        <v>0</v>
      </c>
      <c r="O101" s="25">
        <f t="shared" si="41"/>
        <v>0</v>
      </c>
      <c r="P101" s="97">
        <f t="shared" si="42"/>
        <v>2.75</v>
      </c>
    </row>
    <row r="102" spans="1:16" x14ac:dyDescent="0.2">
      <c r="A102" s="108" t="s">
        <v>68</v>
      </c>
      <c r="B102" s="63" t="s">
        <v>90</v>
      </c>
      <c r="C102" s="108">
        <f t="shared" si="35"/>
        <v>37</v>
      </c>
      <c r="D102" s="19">
        <v>0</v>
      </c>
      <c r="E102" s="19">
        <v>7</v>
      </c>
      <c r="F102" s="19">
        <v>6</v>
      </c>
      <c r="G102" s="19">
        <v>23</v>
      </c>
      <c r="H102" s="19">
        <v>1</v>
      </c>
      <c r="I102" s="110">
        <v>0</v>
      </c>
      <c r="J102" s="87">
        <f t="shared" si="36"/>
        <v>0</v>
      </c>
      <c r="K102" s="25">
        <f t="shared" si="37"/>
        <v>1.75</v>
      </c>
      <c r="L102" s="25">
        <f t="shared" si="38"/>
        <v>3</v>
      </c>
      <c r="M102" s="25">
        <f t="shared" si="39"/>
        <v>23</v>
      </c>
      <c r="N102" s="25">
        <f t="shared" si="40"/>
        <v>2</v>
      </c>
      <c r="O102" s="25">
        <f t="shared" si="41"/>
        <v>0</v>
      </c>
      <c r="P102" s="97">
        <f t="shared" si="42"/>
        <v>29.75</v>
      </c>
    </row>
    <row r="103" spans="1:16" x14ac:dyDescent="0.2">
      <c r="A103" s="108" t="s">
        <v>68</v>
      </c>
      <c r="B103" s="63" t="s">
        <v>91</v>
      </c>
      <c r="C103" s="108">
        <f t="shared" si="35"/>
        <v>33</v>
      </c>
      <c r="D103" s="19">
        <v>17</v>
      </c>
      <c r="E103" s="19">
        <v>10</v>
      </c>
      <c r="F103" s="19">
        <v>4</v>
      </c>
      <c r="G103" s="19">
        <v>2</v>
      </c>
      <c r="H103" s="19">
        <v>0</v>
      </c>
      <c r="I103" s="110">
        <v>0</v>
      </c>
      <c r="J103" s="87">
        <f t="shared" si="36"/>
        <v>2.125</v>
      </c>
      <c r="K103" s="25">
        <f t="shared" si="37"/>
        <v>2.5</v>
      </c>
      <c r="L103" s="25">
        <f t="shared" si="38"/>
        <v>2</v>
      </c>
      <c r="M103" s="25">
        <f t="shared" si="39"/>
        <v>2</v>
      </c>
      <c r="N103" s="25">
        <f t="shared" si="40"/>
        <v>0</v>
      </c>
      <c r="O103" s="25">
        <f t="shared" si="41"/>
        <v>0</v>
      </c>
      <c r="P103" s="97">
        <f t="shared" si="42"/>
        <v>8.625</v>
      </c>
    </row>
    <row r="104" spans="1:16" x14ac:dyDescent="0.2">
      <c r="A104" s="108" t="s">
        <v>68</v>
      </c>
      <c r="B104" s="63" t="s">
        <v>92</v>
      </c>
      <c r="C104" s="108">
        <f t="shared" si="35"/>
        <v>17</v>
      </c>
      <c r="D104" s="19">
        <v>4</v>
      </c>
      <c r="E104" s="19">
        <v>4</v>
      </c>
      <c r="F104" s="19">
        <v>0</v>
      </c>
      <c r="G104" s="19">
        <v>7</v>
      </c>
      <c r="H104" s="19">
        <v>2</v>
      </c>
      <c r="I104" s="110">
        <v>0</v>
      </c>
      <c r="J104" s="87">
        <f t="shared" si="36"/>
        <v>0.5</v>
      </c>
      <c r="K104" s="25">
        <f t="shared" si="37"/>
        <v>1</v>
      </c>
      <c r="L104" s="25">
        <f t="shared" si="38"/>
        <v>0</v>
      </c>
      <c r="M104" s="25">
        <f t="shared" si="39"/>
        <v>7</v>
      </c>
      <c r="N104" s="25">
        <f t="shared" si="40"/>
        <v>4</v>
      </c>
      <c r="O104" s="25">
        <f t="shared" si="41"/>
        <v>0</v>
      </c>
      <c r="P104" s="97">
        <f t="shared" si="42"/>
        <v>12.5</v>
      </c>
    </row>
    <row r="105" spans="1:16" x14ac:dyDescent="0.2">
      <c r="A105" s="108" t="s">
        <v>68</v>
      </c>
      <c r="B105" s="63" t="s">
        <v>93</v>
      </c>
      <c r="C105" s="108">
        <f t="shared" si="35"/>
        <v>26</v>
      </c>
      <c r="D105" s="19">
        <v>19</v>
      </c>
      <c r="E105" s="19">
        <v>3</v>
      </c>
      <c r="F105" s="19">
        <v>2</v>
      </c>
      <c r="G105" s="19">
        <v>2</v>
      </c>
      <c r="H105" s="19">
        <v>0</v>
      </c>
      <c r="I105" s="110">
        <v>0</v>
      </c>
      <c r="J105" s="87">
        <f t="shared" si="36"/>
        <v>2.375</v>
      </c>
      <c r="K105" s="25">
        <f t="shared" si="37"/>
        <v>0.75</v>
      </c>
      <c r="L105" s="25">
        <f t="shared" si="38"/>
        <v>1</v>
      </c>
      <c r="M105" s="25">
        <f t="shared" si="39"/>
        <v>2</v>
      </c>
      <c r="N105" s="25">
        <f t="shared" si="40"/>
        <v>0</v>
      </c>
      <c r="O105" s="25">
        <f t="shared" si="41"/>
        <v>0</v>
      </c>
      <c r="P105" s="97">
        <f t="shared" si="42"/>
        <v>6.125</v>
      </c>
    </row>
    <row r="106" spans="1:16" x14ac:dyDescent="0.2">
      <c r="A106" s="108" t="s">
        <v>68</v>
      </c>
      <c r="B106" s="63" t="s">
        <v>94</v>
      </c>
      <c r="C106" s="108">
        <f t="shared" si="35"/>
        <v>14</v>
      </c>
      <c r="D106" s="19">
        <v>4</v>
      </c>
      <c r="E106" s="19">
        <v>3</v>
      </c>
      <c r="F106" s="19">
        <v>2</v>
      </c>
      <c r="G106" s="19">
        <v>5</v>
      </c>
      <c r="H106" s="19">
        <v>0</v>
      </c>
      <c r="I106" s="110">
        <v>0</v>
      </c>
      <c r="J106" s="87">
        <f t="shared" si="36"/>
        <v>0.5</v>
      </c>
      <c r="K106" s="25">
        <f t="shared" si="37"/>
        <v>0.75</v>
      </c>
      <c r="L106" s="25">
        <f t="shared" si="38"/>
        <v>1</v>
      </c>
      <c r="M106" s="25">
        <f t="shared" si="39"/>
        <v>5</v>
      </c>
      <c r="N106" s="25">
        <f t="shared" si="40"/>
        <v>0</v>
      </c>
      <c r="O106" s="25">
        <f t="shared" si="41"/>
        <v>0</v>
      </c>
      <c r="P106" s="97">
        <f t="shared" si="42"/>
        <v>7.25</v>
      </c>
    </row>
    <row r="107" spans="1:16" x14ac:dyDescent="0.2">
      <c r="A107" s="108" t="s">
        <v>68</v>
      </c>
      <c r="B107" s="63" t="s">
        <v>95</v>
      </c>
      <c r="C107" s="108">
        <f t="shared" si="35"/>
        <v>52</v>
      </c>
      <c r="D107" s="19">
        <v>4</v>
      </c>
      <c r="E107" s="19">
        <v>9</v>
      </c>
      <c r="F107" s="19">
        <v>3</v>
      </c>
      <c r="G107" s="19">
        <v>33</v>
      </c>
      <c r="H107" s="19">
        <v>3</v>
      </c>
      <c r="I107" s="110">
        <v>0</v>
      </c>
      <c r="J107" s="87">
        <f t="shared" si="36"/>
        <v>0.5</v>
      </c>
      <c r="K107" s="25">
        <f t="shared" si="37"/>
        <v>2.25</v>
      </c>
      <c r="L107" s="25">
        <f t="shared" si="38"/>
        <v>1.5</v>
      </c>
      <c r="M107" s="25">
        <f t="shared" si="39"/>
        <v>33</v>
      </c>
      <c r="N107" s="25">
        <f t="shared" si="40"/>
        <v>6</v>
      </c>
      <c r="O107" s="25">
        <f t="shared" si="41"/>
        <v>0</v>
      </c>
      <c r="P107" s="97">
        <f t="shared" si="42"/>
        <v>43.25</v>
      </c>
    </row>
    <row r="108" spans="1:16" x14ac:dyDescent="0.2">
      <c r="A108" s="108" t="s">
        <v>68</v>
      </c>
      <c r="B108" s="63" t="s">
        <v>96</v>
      </c>
      <c r="C108" s="108">
        <f t="shared" si="35"/>
        <v>13</v>
      </c>
      <c r="D108" s="19">
        <v>9</v>
      </c>
      <c r="E108" s="19">
        <v>3</v>
      </c>
      <c r="F108" s="19">
        <v>0</v>
      </c>
      <c r="G108" s="19">
        <v>1</v>
      </c>
      <c r="H108" s="19">
        <v>0</v>
      </c>
      <c r="I108" s="110">
        <v>0</v>
      </c>
      <c r="J108" s="87">
        <f t="shared" si="36"/>
        <v>1.125</v>
      </c>
      <c r="K108" s="25">
        <f t="shared" si="37"/>
        <v>0.75</v>
      </c>
      <c r="L108" s="25">
        <f t="shared" si="38"/>
        <v>0</v>
      </c>
      <c r="M108" s="25">
        <f t="shared" si="39"/>
        <v>1</v>
      </c>
      <c r="N108" s="25">
        <f t="shared" si="40"/>
        <v>0</v>
      </c>
      <c r="O108" s="25">
        <f t="shared" si="41"/>
        <v>0</v>
      </c>
      <c r="P108" s="97">
        <f t="shared" si="42"/>
        <v>2.875</v>
      </c>
    </row>
    <row r="109" spans="1:16" x14ac:dyDescent="0.2">
      <c r="A109" s="108" t="s">
        <v>68</v>
      </c>
      <c r="B109" s="63" t="s">
        <v>97</v>
      </c>
      <c r="C109" s="108">
        <f t="shared" si="35"/>
        <v>5</v>
      </c>
      <c r="D109" s="19">
        <v>0</v>
      </c>
      <c r="E109" s="19">
        <v>3</v>
      </c>
      <c r="F109" s="19">
        <v>2</v>
      </c>
      <c r="G109" s="19">
        <v>0</v>
      </c>
      <c r="H109" s="19">
        <v>0</v>
      </c>
      <c r="I109" s="110">
        <v>0</v>
      </c>
      <c r="J109" s="87">
        <f t="shared" si="36"/>
        <v>0</v>
      </c>
      <c r="K109" s="25">
        <f t="shared" si="37"/>
        <v>0.75</v>
      </c>
      <c r="L109" s="25">
        <f t="shared" si="38"/>
        <v>1</v>
      </c>
      <c r="M109" s="25">
        <f t="shared" si="39"/>
        <v>0</v>
      </c>
      <c r="N109" s="25">
        <f t="shared" si="40"/>
        <v>0</v>
      </c>
      <c r="O109" s="25">
        <f t="shared" si="41"/>
        <v>0</v>
      </c>
      <c r="P109" s="97">
        <f t="shared" si="42"/>
        <v>1.75</v>
      </c>
    </row>
    <row r="110" spans="1:16" x14ac:dyDescent="0.2">
      <c r="A110" s="120" t="s">
        <v>68</v>
      </c>
      <c r="B110" s="63" t="s">
        <v>98</v>
      </c>
      <c r="C110" s="108">
        <f t="shared" si="35"/>
        <v>7</v>
      </c>
      <c r="D110" s="19">
        <v>0</v>
      </c>
      <c r="E110" s="19">
        <v>5</v>
      </c>
      <c r="F110" s="19">
        <v>2</v>
      </c>
      <c r="G110" s="19">
        <v>0</v>
      </c>
      <c r="H110" s="19">
        <v>0</v>
      </c>
      <c r="I110" s="110">
        <v>0</v>
      </c>
      <c r="J110" s="87">
        <f t="shared" si="36"/>
        <v>0</v>
      </c>
      <c r="K110" s="25">
        <f t="shared" si="37"/>
        <v>1.25</v>
      </c>
      <c r="L110" s="25">
        <f t="shared" si="38"/>
        <v>1</v>
      </c>
      <c r="M110" s="25">
        <f t="shared" si="39"/>
        <v>0</v>
      </c>
      <c r="N110" s="25">
        <f t="shared" si="40"/>
        <v>0</v>
      </c>
      <c r="O110" s="25">
        <f t="shared" si="41"/>
        <v>0</v>
      </c>
      <c r="P110" s="97">
        <f t="shared" si="42"/>
        <v>2.25</v>
      </c>
    </row>
    <row r="111" spans="1:16" ht="15" x14ac:dyDescent="0.2">
      <c r="A111" s="103"/>
      <c r="B111" s="85" t="s">
        <v>129</v>
      </c>
      <c r="C111" s="142">
        <f t="shared" ref="C111:P111" si="43">SUM(C81:C110)</f>
        <v>606</v>
      </c>
      <c r="D111" s="84">
        <f t="shared" si="43"/>
        <v>183</v>
      </c>
      <c r="E111" s="84">
        <f t="shared" si="43"/>
        <v>144</v>
      </c>
      <c r="F111" s="84">
        <f t="shared" si="43"/>
        <v>52</v>
      </c>
      <c r="G111" s="143">
        <f t="shared" si="43"/>
        <v>209</v>
      </c>
      <c r="H111" s="84">
        <f t="shared" si="43"/>
        <v>18</v>
      </c>
      <c r="I111" s="118">
        <f t="shared" si="43"/>
        <v>0</v>
      </c>
      <c r="J111" s="103">
        <f t="shared" si="43"/>
        <v>22.875</v>
      </c>
      <c r="K111" s="84">
        <f t="shared" si="43"/>
        <v>36</v>
      </c>
      <c r="L111" s="84">
        <f t="shared" si="43"/>
        <v>26</v>
      </c>
      <c r="M111" s="143">
        <f t="shared" si="43"/>
        <v>209</v>
      </c>
      <c r="N111" s="84">
        <f t="shared" si="43"/>
        <v>36</v>
      </c>
      <c r="O111" s="84">
        <f t="shared" si="43"/>
        <v>0</v>
      </c>
      <c r="P111" s="145">
        <f t="shared" si="43"/>
        <v>329.875</v>
      </c>
    </row>
    <row r="112" spans="1:16" ht="15" x14ac:dyDescent="0.2">
      <c r="O112" s="13"/>
    </row>
    <row r="113" spans="1:16" ht="15" x14ac:dyDescent="0.2">
      <c r="A113" s="105" t="s">
        <v>0</v>
      </c>
      <c r="B113" s="86" t="s">
        <v>1</v>
      </c>
      <c r="C113" s="200"/>
      <c r="D113" s="201"/>
      <c r="E113" s="201"/>
      <c r="F113" s="201"/>
      <c r="G113" s="201"/>
      <c r="H113" s="201"/>
      <c r="I113" s="201"/>
      <c r="J113" s="201"/>
      <c r="K113" s="201"/>
      <c r="L113" s="201"/>
      <c r="M113" s="201"/>
      <c r="N113" s="201"/>
      <c r="O113" s="201"/>
      <c r="P113" s="202"/>
    </row>
    <row r="114" spans="1:16" x14ac:dyDescent="0.2">
      <c r="A114" s="99" t="s">
        <v>99</v>
      </c>
      <c r="B114" s="102" t="s">
        <v>100</v>
      </c>
      <c r="C114" s="203"/>
      <c r="D114" s="204"/>
      <c r="E114" s="204"/>
      <c r="F114" s="204"/>
      <c r="G114" s="204"/>
      <c r="H114" s="204"/>
      <c r="I114" s="204"/>
      <c r="J114" s="204"/>
      <c r="K114" s="204"/>
      <c r="L114" s="204"/>
      <c r="M114" s="204"/>
      <c r="N114" s="204"/>
      <c r="O114" s="204"/>
      <c r="P114" s="205"/>
    </row>
    <row r="115" spans="1:16" ht="15" x14ac:dyDescent="0.2">
      <c r="A115" s="99"/>
      <c r="B115" s="88"/>
      <c r="C115" s="194" t="s">
        <v>160</v>
      </c>
      <c r="D115" s="195"/>
      <c r="E115" s="195"/>
      <c r="F115" s="195"/>
      <c r="G115" s="195"/>
      <c r="H115" s="195"/>
      <c r="I115" s="196"/>
      <c r="J115" s="197" t="s">
        <v>161</v>
      </c>
      <c r="K115" s="198"/>
      <c r="L115" s="198"/>
      <c r="M115" s="198"/>
      <c r="N115" s="198"/>
      <c r="O115" s="198"/>
      <c r="P115" s="199"/>
    </row>
    <row r="116" spans="1:16" ht="15" x14ac:dyDescent="0.2">
      <c r="A116" s="96" t="s">
        <v>11</v>
      </c>
      <c r="B116" s="27" t="s">
        <v>2</v>
      </c>
      <c r="C116" s="101" t="s">
        <v>3</v>
      </c>
      <c r="D116" s="106" t="s">
        <v>4</v>
      </c>
      <c r="E116" s="85" t="s">
        <v>5</v>
      </c>
      <c r="F116" s="85" t="s">
        <v>6</v>
      </c>
      <c r="G116" s="85" t="s">
        <v>7</v>
      </c>
      <c r="H116" s="85" t="s">
        <v>8</v>
      </c>
      <c r="I116" s="104" t="s">
        <v>9</v>
      </c>
      <c r="J116" s="85" t="s">
        <v>4</v>
      </c>
      <c r="K116" s="85" t="s">
        <v>5</v>
      </c>
      <c r="L116" s="85" t="s">
        <v>6</v>
      </c>
      <c r="M116" s="85" t="s">
        <v>7</v>
      </c>
      <c r="N116" s="85" t="s">
        <v>8</v>
      </c>
      <c r="O116" s="85" t="s">
        <v>9</v>
      </c>
      <c r="P116" s="101" t="s">
        <v>10</v>
      </c>
    </row>
    <row r="117" spans="1:16" x14ac:dyDescent="0.2">
      <c r="A117" s="121" t="s">
        <v>100</v>
      </c>
      <c r="B117" s="19" t="s">
        <v>101</v>
      </c>
      <c r="C117" s="108">
        <f>SUM(D117:I117)</f>
        <v>8</v>
      </c>
      <c r="D117" s="115">
        <v>0</v>
      </c>
      <c r="E117" s="19">
        <v>4</v>
      </c>
      <c r="F117" s="19">
        <v>0</v>
      </c>
      <c r="G117" s="19">
        <v>4</v>
      </c>
      <c r="H117" s="19">
        <v>0</v>
      </c>
      <c r="I117" s="110">
        <v>0</v>
      </c>
      <c r="J117" s="25">
        <f>D117*$B$3</f>
        <v>0</v>
      </c>
      <c r="K117" s="25">
        <f>E117*$B$4</f>
        <v>1</v>
      </c>
      <c r="L117" s="25">
        <f>F117*$B$5</f>
        <v>0</v>
      </c>
      <c r="M117" s="63">
        <f>G117*$B$6</f>
        <v>4</v>
      </c>
      <c r="N117" s="63">
        <f>H117*$B$7</f>
        <v>0</v>
      </c>
      <c r="O117" s="63">
        <f>I117*$B$8</f>
        <v>0</v>
      </c>
      <c r="P117" s="108">
        <f>SUM(J117:O117)</f>
        <v>5</v>
      </c>
    </row>
    <row r="118" spans="1:16" x14ac:dyDescent="0.2">
      <c r="A118" s="121" t="s">
        <v>100</v>
      </c>
      <c r="B118" s="19" t="s">
        <v>102</v>
      </c>
      <c r="C118" s="108">
        <f t="shared" ref="C118:C142" si="44">SUM(D118:I118)</f>
        <v>6</v>
      </c>
      <c r="D118" s="115">
        <v>0</v>
      </c>
      <c r="E118" s="19">
        <v>4</v>
      </c>
      <c r="F118" s="19">
        <v>0</v>
      </c>
      <c r="G118" s="19">
        <v>2</v>
      </c>
      <c r="H118" s="19">
        <v>0</v>
      </c>
      <c r="I118" s="110">
        <v>0</v>
      </c>
      <c r="J118" s="25">
        <f t="shared" ref="J118:J142" si="45">D118*$B$3</f>
        <v>0</v>
      </c>
      <c r="K118" s="25">
        <f t="shared" ref="K118:K142" si="46">E118*$B$4</f>
        <v>1</v>
      </c>
      <c r="L118" s="25">
        <f t="shared" ref="L118:L142" si="47">F118*$B$5</f>
        <v>0</v>
      </c>
      <c r="M118" s="63">
        <f t="shared" ref="M118:M142" si="48">G118*$B$6</f>
        <v>2</v>
      </c>
      <c r="N118" s="63">
        <f t="shared" ref="N118:N142" si="49">H118*$B$7</f>
        <v>0</v>
      </c>
      <c r="O118" s="63">
        <f t="shared" ref="O118:O142" si="50">I118*$B$8</f>
        <v>0</v>
      </c>
      <c r="P118" s="108">
        <f t="shared" ref="P118:P142" si="51">SUM(J118:O118)</f>
        <v>3</v>
      </c>
    </row>
    <row r="119" spans="1:16" x14ac:dyDescent="0.2">
      <c r="A119" s="121" t="s">
        <v>100</v>
      </c>
      <c r="B119" s="19" t="s">
        <v>103</v>
      </c>
      <c r="C119" s="108">
        <f t="shared" si="44"/>
        <v>0</v>
      </c>
      <c r="D119" s="115">
        <v>0</v>
      </c>
      <c r="E119" s="19">
        <v>0</v>
      </c>
      <c r="F119" s="19">
        <v>0</v>
      </c>
      <c r="G119" s="19">
        <v>0</v>
      </c>
      <c r="H119" s="19">
        <v>0</v>
      </c>
      <c r="I119" s="110">
        <v>0</v>
      </c>
      <c r="J119" s="25">
        <f t="shared" si="45"/>
        <v>0</v>
      </c>
      <c r="K119" s="25">
        <f t="shared" si="46"/>
        <v>0</v>
      </c>
      <c r="L119" s="25">
        <f t="shared" si="47"/>
        <v>0</v>
      </c>
      <c r="M119" s="63">
        <f t="shared" si="48"/>
        <v>0</v>
      </c>
      <c r="N119" s="63">
        <f t="shared" si="49"/>
        <v>0</v>
      </c>
      <c r="O119" s="63">
        <f t="shared" si="50"/>
        <v>0</v>
      </c>
      <c r="P119" s="108">
        <f t="shared" si="51"/>
        <v>0</v>
      </c>
    </row>
    <row r="120" spans="1:16" x14ac:dyDescent="0.2">
      <c r="A120" s="121" t="s">
        <v>100</v>
      </c>
      <c r="B120" s="19" t="s">
        <v>104</v>
      </c>
      <c r="C120" s="108">
        <f t="shared" si="44"/>
        <v>2</v>
      </c>
      <c r="D120" s="115">
        <v>0</v>
      </c>
      <c r="E120" s="19">
        <v>0</v>
      </c>
      <c r="F120" s="19">
        <v>0</v>
      </c>
      <c r="G120" s="19">
        <v>2</v>
      </c>
      <c r="H120" s="19">
        <v>0</v>
      </c>
      <c r="I120" s="110">
        <v>0</v>
      </c>
      <c r="J120" s="25">
        <f t="shared" si="45"/>
        <v>0</v>
      </c>
      <c r="K120" s="25">
        <f t="shared" si="46"/>
        <v>0</v>
      </c>
      <c r="L120" s="25">
        <f t="shared" si="47"/>
        <v>0</v>
      </c>
      <c r="M120" s="63">
        <f t="shared" si="48"/>
        <v>2</v>
      </c>
      <c r="N120" s="63">
        <f t="shared" si="49"/>
        <v>0</v>
      </c>
      <c r="O120" s="63">
        <f t="shared" si="50"/>
        <v>0</v>
      </c>
      <c r="P120" s="108">
        <f t="shared" si="51"/>
        <v>2</v>
      </c>
    </row>
    <row r="121" spans="1:16" x14ac:dyDescent="0.2">
      <c r="A121" s="121" t="s">
        <v>100</v>
      </c>
      <c r="B121" s="19" t="s">
        <v>105</v>
      </c>
      <c r="C121" s="108">
        <f t="shared" si="44"/>
        <v>2</v>
      </c>
      <c r="D121" s="115">
        <v>0</v>
      </c>
      <c r="E121" s="19">
        <v>0</v>
      </c>
      <c r="F121" s="19">
        <v>0</v>
      </c>
      <c r="G121" s="19">
        <v>2</v>
      </c>
      <c r="H121" s="19">
        <v>0</v>
      </c>
      <c r="I121" s="110">
        <v>0</v>
      </c>
      <c r="J121" s="25">
        <f t="shared" si="45"/>
        <v>0</v>
      </c>
      <c r="K121" s="25">
        <f t="shared" si="46"/>
        <v>0</v>
      </c>
      <c r="L121" s="25">
        <f t="shared" si="47"/>
        <v>0</v>
      </c>
      <c r="M121" s="63">
        <f t="shared" si="48"/>
        <v>2</v>
      </c>
      <c r="N121" s="63">
        <f t="shared" si="49"/>
        <v>0</v>
      </c>
      <c r="O121" s="63">
        <f t="shared" si="50"/>
        <v>0</v>
      </c>
      <c r="P121" s="108">
        <f t="shared" si="51"/>
        <v>2</v>
      </c>
    </row>
    <row r="122" spans="1:16" x14ac:dyDescent="0.2">
      <c r="A122" s="121" t="s">
        <v>100</v>
      </c>
      <c r="B122" s="19" t="s">
        <v>106</v>
      </c>
      <c r="C122" s="108">
        <f t="shared" si="44"/>
        <v>4</v>
      </c>
      <c r="D122" s="115">
        <v>0</v>
      </c>
      <c r="E122" s="19">
        <v>0</v>
      </c>
      <c r="F122" s="19">
        <v>2</v>
      </c>
      <c r="G122" s="19">
        <v>2</v>
      </c>
      <c r="H122" s="19">
        <v>0</v>
      </c>
      <c r="I122" s="110">
        <v>0</v>
      </c>
      <c r="J122" s="25">
        <f t="shared" si="45"/>
        <v>0</v>
      </c>
      <c r="K122" s="25">
        <f t="shared" si="46"/>
        <v>0</v>
      </c>
      <c r="L122" s="25">
        <f t="shared" si="47"/>
        <v>1</v>
      </c>
      <c r="M122" s="63">
        <f t="shared" si="48"/>
        <v>2</v>
      </c>
      <c r="N122" s="63">
        <f t="shared" si="49"/>
        <v>0</v>
      </c>
      <c r="O122" s="63">
        <f t="shared" si="50"/>
        <v>0</v>
      </c>
      <c r="P122" s="108">
        <f t="shared" si="51"/>
        <v>3</v>
      </c>
    </row>
    <row r="123" spans="1:16" x14ac:dyDescent="0.2">
      <c r="A123" s="121" t="s">
        <v>100</v>
      </c>
      <c r="B123" s="19" t="s">
        <v>107</v>
      </c>
      <c r="C123" s="108">
        <f t="shared" si="44"/>
        <v>29</v>
      </c>
      <c r="D123" s="115">
        <v>0</v>
      </c>
      <c r="E123" s="19">
        <v>16</v>
      </c>
      <c r="F123" s="19">
        <v>6</v>
      </c>
      <c r="G123" s="19">
        <v>5</v>
      </c>
      <c r="H123" s="19">
        <v>2</v>
      </c>
      <c r="I123" s="110">
        <v>0</v>
      </c>
      <c r="J123" s="25">
        <f t="shared" si="45"/>
        <v>0</v>
      </c>
      <c r="K123" s="25">
        <f t="shared" si="46"/>
        <v>4</v>
      </c>
      <c r="L123" s="25">
        <f t="shared" si="47"/>
        <v>3</v>
      </c>
      <c r="M123" s="63">
        <f t="shared" si="48"/>
        <v>5</v>
      </c>
      <c r="N123" s="63">
        <f t="shared" si="49"/>
        <v>4</v>
      </c>
      <c r="O123" s="63">
        <f t="shared" si="50"/>
        <v>0</v>
      </c>
      <c r="P123" s="108">
        <f t="shared" si="51"/>
        <v>16</v>
      </c>
    </row>
    <row r="124" spans="1:16" x14ac:dyDescent="0.2">
      <c r="A124" s="121" t="s">
        <v>100</v>
      </c>
      <c r="B124" s="19" t="s">
        <v>108</v>
      </c>
      <c r="C124" s="108">
        <f t="shared" si="44"/>
        <v>0</v>
      </c>
      <c r="D124" s="115">
        <v>0</v>
      </c>
      <c r="E124" s="19">
        <v>0</v>
      </c>
      <c r="F124" s="19">
        <v>0</v>
      </c>
      <c r="G124" s="19">
        <v>0</v>
      </c>
      <c r="H124" s="19">
        <v>0</v>
      </c>
      <c r="I124" s="110">
        <v>0</v>
      </c>
      <c r="J124" s="25">
        <f t="shared" si="45"/>
        <v>0</v>
      </c>
      <c r="K124" s="25">
        <f t="shared" si="46"/>
        <v>0</v>
      </c>
      <c r="L124" s="25">
        <f t="shared" si="47"/>
        <v>0</v>
      </c>
      <c r="M124" s="63">
        <f t="shared" si="48"/>
        <v>0</v>
      </c>
      <c r="N124" s="63">
        <f t="shared" si="49"/>
        <v>0</v>
      </c>
      <c r="O124" s="63">
        <f t="shared" si="50"/>
        <v>0</v>
      </c>
      <c r="P124" s="108">
        <f t="shared" si="51"/>
        <v>0</v>
      </c>
    </row>
    <row r="125" spans="1:16" x14ac:dyDescent="0.2">
      <c r="A125" s="121" t="s">
        <v>100</v>
      </c>
      <c r="B125" s="19" t="s">
        <v>109</v>
      </c>
      <c r="C125" s="108">
        <f t="shared" si="44"/>
        <v>2</v>
      </c>
      <c r="D125" s="115">
        <v>0</v>
      </c>
      <c r="E125" s="19">
        <v>2</v>
      </c>
      <c r="F125" s="19">
        <v>0</v>
      </c>
      <c r="G125" s="19">
        <v>0</v>
      </c>
      <c r="H125" s="19">
        <v>0</v>
      </c>
      <c r="I125" s="110">
        <v>0</v>
      </c>
      <c r="J125" s="25">
        <f t="shared" si="45"/>
        <v>0</v>
      </c>
      <c r="K125" s="25">
        <f t="shared" si="46"/>
        <v>0.5</v>
      </c>
      <c r="L125" s="25">
        <f t="shared" si="47"/>
        <v>0</v>
      </c>
      <c r="M125" s="63">
        <f t="shared" si="48"/>
        <v>0</v>
      </c>
      <c r="N125" s="63">
        <f t="shared" si="49"/>
        <v>0</v>
      </c>
      <c r="O125" s="63">
        <f t="shared" si="50"/>
        <v>0</v>
      </c>
      <c r="P125" s="108">
        <f t="shared" si="51"/>
        <v>0.5</v>
      </c>
    </row>
    <row r="126" spans="1:16" x14ac:dyDescent="0.2">
      <c r="A126" s="121" t="s">
        <v>100</v>
      </c>
      <c r="B126" s="19" t="s">
        <v>110</v>
      </c>
      <c r="C126" s="108">
        <f t="shared" si="44"/>
        <v>6</v>
      </c>
      <c r="D126" s="115">
        <v>0</v>
      </c>
      <c r="E126" s="19">
        <v>0</v>
      </c>
      <c r="F126" s="19">
        <v>0</v>
      </c>
      <c r="G126" s="19">
        <v>6</v>
      </c>
      <c r="H126" s="19">
        <v>0</v>
      </c>
      <c r="I126" s="110">
        <v>0</v>
      </c>
      <c r="J126" s="25">
        <f t="shared" si="45"/>
        <v>0</v>
      </c>
      <c r="K126" s="25">
        <f t="shared" si="46"/>
        <v>0</v>
      </c>
      <c r="L126" s="25">
        <f t="shared" si="47"/>
        <v>0</v>
      </c>
      <c r="M126" s="63">
        <f t="shared" si="48"/>
        <v>6</v>
      </c>
      <c r="N126" s="63">
        <f t="shared" si="49"/>
        <v>0</v>
      </c>
      <c r="O126" s="63">
        <f t="shared" si="50"/>
        <v>0</v>
      </c>
      <c r="P126" s="108">
        <f t="shared" si="51"/>
        <v>6</v>
      </c>
    </row>
    <row r="127" spans="1:16" x14ac:dyDescent="0.2">
      <c r="A127" s="121" t="s">
        <v>100</v>
      </c>
      <c r="B127" s="19" t="s">
        <v>111</v>
      </c>
      <c r="C127" s="108">
        <f t="shared" si="44"/>
        <v>2</v>
      </c>
      <c r="D127" s="115">
        <v>0</v>
      </c>
      <c r="E127" s="19">
        <v>0</v>
      </c>
      <c r="F127" s="19">
        <v>0</v>
      </c>
      <c r="G127" s="19">
        <v>2</v>
      </c>
      <c r="H127" s="19">
        <v>0</v>
      </c>
      <c r="I127" s="110">
        <v>0</v>
      </c>
      <c r="J127" s="25">
        <f t="shared" si="45"/>
        <v>0</v>
      </c>
      <c r="K127" s="25">
        <f t="shared" si="46"/>
        <v>0</v>
      </c>
      <c r="L127" s="25">
        <f t="shared" si="47"/>
        <v>0</v>
      </c>
      <c r="M127" s="63">
        <f t="shared" si="48"/>
        <v>2</v>
      </c>
      <c r="N127" s="63">
        <f t="shared" si="49"/>
        <v>0</v>
      </c>
      <c r="O127" s="63">
        <f t="shared" si="50"/>
        <v>0</v>
      </c>
      <c r="P127" s="108">
        <f t="shared" si="51"/>
        <v>2</v>
      </c>
    </row>
    <row r="128" spans="1:16" x14ac:dyDescent="0.2">
      <c r="A128" s="121" t="s">
        <v>100</v>
      </c>
      <c r="B128" s="19" t="s">
        <v>112</v>
      </c>
      <c r="C128" s="108">
        <f t="shared" si="44"/>
        <v>4</v>
      </c>
      <c r="D128" s="115">
        <v>0</v>
      </c>
      <c r="E128" s="19">
        <v>0</v>
      </c>
      <c r="F128" s="19">
        <v>0</v>
      </c>
      <c r="G128" s="19">
        <v>4</v>
      </c>
      <c r="H128" s="19">
        <v>0</v>
      </c>
      <c r="I128" s="110">
        <v>0</v>
      </c>
      <c r="J128" s="25">
        <f t="shared" si="45"/>
        <v>0</v>
      </c>
      <c r="K128" s="25">
        <f t="shared" si="46"/>
        <v>0</v>
      </c>
      <c r="L128" s="25">
        <f t="shared" si="47"/>
        <v>0</v>
      </c>
      <c r="M128" s="63">
        <f t="shared" si="48"/>
        <v>4</v>
      </c>
      <c r="N128" s="63">
        <f t="shared" si="49"/>
        <v>0</v>
      </c>
      <c r="O128" s="63">
        <f t="shared" si="50"/>
        <v>0</v>
      </c>
      <c r="P128" s="108">
        <f t="shared" si="51"/>
        <v>4</v>
      </c>
    </row>
    <row r="129" spans="1:16" x14ac:dyDescent="0.2">
      <c r="A129" s="121" t="s">
        <v>100</v>
      </c>
      <c r="B129" s="19" t="s">
        <v>113</v>
      </c>
      <c r="C129" s="108">
        <f t="shared" si="44"/>
        <v>2</v>
      </c>
      <c r="D129" s="115">
        <v>0</v>
      </c>
      <c r="E129" s="19">
        <v>0</v>
      </c>
      <c r="F129" s="19">
        <v>0</v>
      </c>
      <c r="G129" s="19">
        <v>2</v>
      </c>
      <c r="H129" s="19">
        <v>0</v>
      </c>
      <c r="I129" s="110">
        <v>0</v>
      </c>
      <c r="J129" s="25">
        <f t="shared" si="45"/>
        <v>0</v>
      </c>
      <c r="K129" s="25">
        <f t="shared" si="46"/>
        <v>0</v>
      </c>
      <c r="L129" s="25">
        <f t="shared" si="47"/>
        <v>0</v>
      </c>
      <c r="M129" s="63">
        <f t="shared" si="48"/>
        <v>2</v>
      </c>
      <c r="N129" s="63">
        <f t="shared" si="49"/>
        <v>0</v>
      </c>
      <c r="O129" s="63">
        <f t="shared" si="50"/>
        <v>0</v>
      </c>
      <c r="P129" s="108">
        <f t="shared" si="51"/>
        <v>2</v>
      </c>
    </row>
    <row r="130" spans="1:16" x14ac:dyDescent="0.2">
      <c r="A130" s="121" t="s">
        <v>100</v>
      </c>
      <c r="B130" s="19" t="s">
        <v>114</v>
      </c>
      <c r="C130" s="108">
        <f t="shared" si="44"/>
        <v>0</v>
      </c>
      <c r="D130" s="115">
        <v>0</v>
      </c>
      <c r="E130" s="19">
        <v>0</v>
      </c>
      <c r="F130" s="19">
        <v>0</v>
      </c>
      <c r="G130" s="19">
        <v>0</v>
      </c>
      <c r="H130" s="19">
        <v>0</v>
      </c>
      <c r="I130" s="110">
        <v>0</v>
      </c>
      <c r="J130" s="25">
        <f t="shared" si="45"/>
        <v>0</v>
      </c>
      <c r="K130" s="25">
        <f t="shared" si="46"/>
        <v>0</v>
      </c>
      <c r="L130" s="25">
        <f t="shared" si="47"/>
        <v>0</v>
      </c>
      <c r="M130" s="63">
        <f t="shared" si="48"/>
        <v>0</v>
      </c>
      <c r="N130" s="63">
        <f t="shared" si="49"/>
        <v>0</v>
      </c>
      <c r="O130" s="63">
        <f t="shared" si="50"/>
        <v>0</v>
      </c>
      <c r="P130" s="108">
        <f t="shared" si="51"/>
        <v>0</v>
      </c>
    </row>
    <row r="131" spans="1:16" x14ac:dyDescent="0.2">
      <c r="A131" s="121" t="s">
        <v>100</v>
      </c>
      <c r="B131" s="19" t="s">
        <v>115</v>
      </c>
      <c r="C131" s="108">
        <f t="shared" si="44"/>
        <v>0</v>
      </c>
      <c r="D131" s="115">
        <v>0</v>
      </c>
      <c r="E131" s="19">
        <v>0</v>
      </c>
      <c r="F131" s="19">
        <v>0</v>
      </c>
      <c r="G131" s="19">
        <v>0</v>
      </c>
      <c r="H131" s="19">
        <v>0</v>
      </c>
      <c r="I131" s="110">
        <v>0</v>
      </c>
      <c r="J131" s="25">
        <f t="shared" si="45"/>
        <v>0</v>
      </c>
      <c r="K131" s="25">
        <f t="shared" si="46"/>
        <v>0</v>
      </c>
      <c r="L131" s="25">
        <f t="shared" si="47"/>
        <v>0</v>
      </c>
      <c r="M131" s="63">
        <f t="shared" si="48"/>
        <v>0</v>
      </c>
      <c r="N131" s="63">
        <f t="shared" si="49"/>
        <v>0</v>
      </c>
      <c r="O131" s="63">
        <f t="shared" si="50"/>
        <v>0</v>
      </c>
      <c r="P131" s="108">
        <f t="shared" si="51"/>
        <v>0</v>
      </c>
    </row>
    <row r="132" spans="1:16" x14ac:dyDescent="0.2">
      <c r="A132" s="121" t="s">
        <v>100</v>
      </c>
      <c r="B132" s="19" t="s">
        <v>116</v>
      </c>
      <c r="C132" s="108">
        <f t="shared" si="44"/>
        <v>0</v>
      </c>
      <c r="D132" s="115">
        <v>0</v>
      </c>
      <c r="E132" s="19">
        <v>0</v>
      </c>
      <c r="F132" s="19">
        <v>0</v>
      </c>
      <c r="G132" s="19">
        <v>0</v>
      </c>
      <c r="H132" s="19">
        <v>0</v>
      </c>
      <c r="I132" s="110">
        <v>0</v>
      </c>
      <c r="J132" s="25">
        <f t="shared" si="45"/>
        <v>0</v>
      </c>
      <c r="K132" s="25">
        <f t="shared" si="46"/>
        <v>0</v>
      </c>
      <c r="L132" s="25">
        <f t="shared" si="47"/>
        <v>0</v>
      </c>
      <c r="M132" s="63">
        <f t="shared" si="48"/>
        <v>0</v>
      </c>
      <c r="N132" s="63">
        <f t="shared" si="49"/>
        <v>0</v>
      </c>
      <c r="O132" s="63">
        <f t="shared" si="50"/>
        <v>0</v>
      </c>
      <c r="P132" s="108">
        <f t="shared" si="51"/>
        <v>0</v>
      </c>
    </row>
    <row r="133" spans="1:16" x14ac:dyDescent="0.2">
      <c r="A133" s="121" t="s">
        <v>100</v>
      </c>
      <c r="B133" s="19" t="s">
        <v>117</v>
      </c>
      <c r="C133" s="108">
        <f t="shared" si="44"/>
        <v>4</v>
      </c>
      <c r="D133" s="115">
        <v>0</v>
      </c>
      <c r="E133" s="19">
        <v>2</v>
      </c>
      <c r="F133" s="19">
        <v>0</v>
      </c>
      <c r="G133" s="19">
        <v>2</v>
      </c>
      <c r="H133" s="19">
        <v>0</v>
      </c>
      <c r="I133" s="110">
        <v>0</v>
      </c>
      <c r="J133" s="25">
        <f t="shared" si="45"/>
        <v>0</v>
      </c>
      <c r="K133" s="25">
        <f t="shared" si="46"/>
        <v>0.5</v>
      </c>
      <c r="L133" s="25">
        <f t="shared" si="47"/>
        <v>0</v>
      </c>
      <c r="M133" s="63">
        <f t="shared" si="48"/>
        <v>2</v>
      </c>
      <c r="N133" s="63">
        <f t="shared" si="49"/>
        <v>0</v>
      </c>
      <c r="O133" s="63">
        <f t="shared" si="50"/>
        <v>0</v>
      </c>
      <c r="P133" s="108">
        <f t="shared" si="51"/>
        <v>2.5</v>
      </c>
    </row>
    <row r="134" spans="1:16" x14ac:dyDescent="0.2">
      <c r="A134" s="121" t="s">
        <v>100</v>
      </c>
      <c r="B134" s="19" t="s">
        <v>118</v>
      </c>
      <c r="C134" s="108">
        <f t="shared" si="44"/>
        <v>0</v>
      </c>
      <c r="D134" s="115">
        <v>0</v>
      </c>
      <c r="E134" s="19">
        <v>0</v>
      </c>
      <c r="F134" s="19">
        <v>0</v>
      </c>
      <c r="G134" s="19">
        <v>0</v>
      </c>
      <c r="H134" s="19">
        <v>0</v>
      </c>
      <c r="I134" s="110">
        <v>0</v>
      </c>
      <c r="J134" s="25">
        <f t="shared" si="45"/>
        <v>0</v>
      </c>
      <c r="K134" s="25">
        <f t="shared" si="46"/>
        <v>0</v>
      </c>
      <c r="L134" s="25">
        <f t="shared" si="47"/>
        <v>0</v>
      </c>
      <c r="M134" s="63">
        <f t="shared" si="48"/>
        <v>0</v>
      </c>
      <c r="N134" s="63">
        <f t="shared" si="49"/>
        <v>0</v>
      </c>
      <c r="O134" s="63">
        <f t="shared" si="50"/>
        <v>0</v>
      </c>
      <c r="P134" s="108">
        <f t="shared" si="51"/>
        <v>0</v>
      </c>
    </row>
    <row r="135" spans="1:16" x14ac:dyDescent="0.2">
      <c r="A135" s="121" t="s">
        <v>100</v>
      </c>
      <c r="B135" s="19" t="s">
        <v>119</v>
      </c>
      <c r="C135" s="108">
        <f t="shared" si="44"/>
        <v>5</v>
      </c>
      <c r="D135" s="115">
        <v>0</v>
      </c>
      <c r="E135" s="19">
        <v>2</v>
      </c>
      <c r="F135" s="19">
        <v>1</v>
      </c>
      <c r="G135" s="19">
        <v>0</v>
      </c>
      <c r="H135" s="19">
        <v>2</v>
      </c>
      <c r="I135" s="110">
        <v>0</v>
      </c>
      <c r="J135" s="25">
        <f t="shared" si="45"/>
        <v>0</v>
      </c>
      <c r="K135" s="25">
        <f t="shared" si="46"/>
        <v>0.5</v>
      </c>
      <c r="L135" s="25">
        <f t="shared" si="47"/>
        <v>0.5</v>
      </c>
      <c r="M135" s="63">
        <f t="shared" si="48"/>
        <v>0</v>
      </c>
      <c r="N135" s="63">
        <f t="shared" si="49"/>
        <v>4</v>
      </c>
      <c r="O135" s="63">
        <f t="shared" si="50"/>
        <v>0</v>
      </c>
      <c r="P135" s="108">
        <f t="shared" si="51"/>
        <v>5</v>
      </c>
    </row>
    <row r="136" spans="1:16" x14ac:dyDescent="0.2">
      <c r="A136" s="121" t="s">
        <v>100</v>
      </c>
      <c r="B136" s="19" t="s">
        <v>120</v>
      </c>
      <c r="C136" s="108">
        <f t="shared" si="44"/>
        <v>0</v>
      </c>
      <c r="D136" s="115">
        <v>0</v>
      </c>
      <c r="E136" s="19">
        <v>0</v>
      </c>
      <c r="F136" s="19">
        <v>0</v>
      </c>
      <c r="G136" s="19">
        <v>0</v>
      </c>
      <c r="H136" s="19">
        <v>0</v>
      </c>
      <c r="I136" s="110">
        <v>0</v>
      </c>
      <c r="J136" s="25">
        <f t="shared" si="45"/>
        <v>0</v>
      </c>
      <c r="K136" s="25">
        <f t="shared" si="46"/>
        <v>0</v>
      </c>
      <c r="L136" s="25">
        <f t="shared" si="47"/>
        <v>0</v>
      </c>
      <c r="M136" s="63">
        <f t="shared" si="48"/>
        <v>0</v>
      </c>
      <c r="N136" s="63">
        <f t="shared" si="49"/>
        <v>0</v>
      </c>
      <c r="O136" s="63">
        <f t="shared" si="50"/>
        <v>0</v>
      </c>
      <c r="P136" s="108">
        <f t="shared" si="51"/>
        <v>0</v>
      </c>
    </row>
    <row r="137" spans="1:16" x14ac:dyDescent="0.2">
      <c r="A137" s="121" t="s">
        <v>100</v>
      </c>
      <c r="B137" s="19" t="s">
        <v>121</v>
      </c>
      <c r="C137" s="108">
        <f t="shared" si="44"/>
        <v>0</v>
      </c>
      <c r="D137" s="115">
        <v>0</v>
      </c>
      <c r="E137" s="19">
        <v>0</v>
      </c>
      <c r="F137" s="19">
        <v>0</v>
      </c>
      <c r="G137" s="19">
        <v>0</v>
      </c>
      <c r="H137" s="19">
        <v>0</v>
      </c>
      <c r="I137" s="110">
        <v>0</v>
      </c>
      <c r="J137" s="25">
        <f t="shared" si="45"/>
        <v>0</v>
      </c>
      <c r="K137" s="25">
        <f t="shared" si="46"/>
        <v>0</v>
      </c>
      <c r="L137" s="25">
        <f t="shared" si="47"/>
        <v>0</v>
      </c>
      <c r="M137" s="63">
        <f t="shared" si="48"/>
        <v>0</v>
      </c>
      <c r="N137" s="63">
        <f t="shared" si="49"/>
        <v>0</v>
      </c>
      <c r="O137" s="63">
        <f t="shared" si="50"/>
        <v>0</v>
      </c>
      <c r="P137" s="108">
        <f t="shared" si="51"/>
        <v>0</v>
      </c>
    </row>
    <row r="138" spans="1:16" x14ac:dyDescent="0.2">
      <c r="A138" s="121" t="s">
        <v>100</v>
      </c>
      <c r="B138" s="19" t="s">
        <v>122</v>
      </c>
      <c r="C138" s="108">
        <f t="shared" si="44"/>
        <v>0</v>
      </c>
      <c r="D138" s="115">
        <v>0</v>
      </c>
      <c r="E138" s="19">
        <v>0</v>
      </c>
      <c r="F138" s="19">
        <v>0</v>
      </c>
      <c r="G138" s="19">
        <v>0</v>
      </c>
      <c r="H138" s="19">
        <v>0</v>
      </c>
      <c r="I138" s="110">
        <v>0</v>
      </c>
      <c r="J138" s="25">
        <f t="shared" si="45"/>
        <v>0</v>
      </c>
      <c r="K138" s="25">
        <f t="shared" si="46"/>
        <v>0</v>
      </c>
      <c r="L138" s="25">
        <f t="shared" si="47"/>
        <v>0</v>
      </c>
      <c r="M138" s="63">
        <f t="shared" si="48"/>
        <v>0</v>
      </c>
      <c r="N138" s="63">
        <f t="shared" si="49"/>
        <v>0</v>
      </c>
      <c r="O138" s="63">
        <f t="shared" si="50"/>
        <v>0</v>
      </c>
      <c r="P138" s="108">
        <f t="shared" si="51"/>
        <v>0</v>
      </c>
    </row>
    <row r="139" spans="1:16" x14ac:dyDescent="0.2">
      <c r="A139" s="121" t="s">
        <v>100</v>
      </c>
      <c r="B139" s="19" t="s">
        <v>123</v>
      </c>
      <c r="C139" s="108">
        <f t="shared" si="44"/>
        <v>2</v>
      </c>
      <c r="D139" s="115">
        <v>0</v>
      </c>
      <c r="E139" s="19">
        <v>2</v>
      </c>
      <c r="F139" s="19">
        <v>0</v>
      </c>
      <c r="G139" s="19">
        <v>0</v>
      </c>
      <c r="H139" s="19">
        <v>0</v>
      </c>
      <c r="I139" s="110">
        <v>0</v>
      </c>
      <c r="J139" s="25">
        <f t="shared" si="45"/>
        <v>0</v>
      </c>
      <c r="K139" s="25">
        <f t="shared" si="46"/>
        <v>0.5</v>
      </c>
      <c r="L139" s="25">
        <f t="shared" si="47"/>
        <v>0</v>
      </c>
      <c r="M139" s="63">
        <f t="shared" si="48"/>
        <v>0</v>
      </c>
      <c r="N139" s="63">
        <f t="shared" si="49"/>
        <v>0</v>
      </c>
      <c r="O139" s="63">
        <f t="shared" si="50"/>
        <v>0</v>
      </c>
      <c r="P139" s="108">
        <f t="shared" si="51"/>
        <v>0.5</v>
      </c>
    </row>
    <row r="140" spans="1:16" x14ac:dyDescent="0.2">
      <c r="A140" s="121" t="s">
        <v>100</v>
      </c>
      <c r="B140" s="19" t="s">
        <v>124</v>
      </c>
      <c r="C140" s="108">
        <f t="shared" si="44"/>
        <v>8</v>
      </c>
      <c r="D140" s="115">
        <v>0</v>
      </c>
      <c r="E140" s="19">
        <v>4</v>
      </c>
      <c r="F140" s="19">
        <v>3</v>
      </c>
      <c r="G140" s="19">
        <v>1</v>
      </c>
      <c r="H140" s="19">
        <v>0</v>
      </c>
      <c r="I140" s="110">
        <v>0</v>
      </c>
      <c r="J140" s="25">
        <f t="shared" si="45"/>
        <v>0</v>
      </c>
      <c r="K140" s="25">
        <f t="shared" si="46"/>
        <v>1</v>
      </c>
      <c r="L140" s="25">
        <f t="shared" si="47"/>
        <v>1.5</v>
      </c>
      <c r="M140" s="63">
        <f t="shared" si="48"/>
        <v>1</v>
      </c>
      <c r="N140" s="63">
        <f t="shared" si="49"/>
        <v>0</v>
      </c>
      <c r="O140" s="63">
        <f t="shared" si="50"/>
        <v>0</v>
      </c>
      <c r="P140" s="108">
        <f t="shared" si="51"/>
        <v>3.5</v>
      </c>
    </row>
    <row r="141" spans="1:16" x14ac:dyDescent="0.2">
      <c r="A141" s="121" t="s">
        <v>100</v>
      </c>
      <c r="B141" s="19" t="s">
        <v>125</v>
      </c>
      <c r="C141" s="108">
        <f t="shared" si="44"/>
        <v>0</v>
      </c>
      <c r="D141" s="115">
        <v>0</v>
      </c>
      <c r="E141" s="19">
        <v>0</v>
      </c>
      <c r="F141" s="19">
        <v>0</v>
      </c>
      <c r="G141" s="19">
        <v>0</v>
      </c>
      <c r="H141" s="19">
        <v>0</v>
      </c>
      <c r="I141" s="110">
        <v>0</v>
      </c>
      <c r="J141" s="25">
        <f t="shared" si="45"/>
        <v>0</v>
      </c>
      <c r="K141" s="25">
        <f t="shared" si="46"/>
        <v>0</v>
      </c>
      <c r="L141" s="25">
        <f t="shared" si="47"/>
        <v>0</v>
      </c>
      <c r="M141" s="63">
        <f t="shared" si="48"/>
        <v>0</v>
      </c>
      <c r="N141" s="63">
        <f t="shared" si="49"/>
        <v>0</v>
      </c>
      <c r="O141" s="63">
        <f t="shared" si="50"/>
        <v>0</v>
      </c>
      <c r="P141" s="108">
        <f t="shared" si="51"/>
        <v>0</v>
      </c>
    </row>
    <row r="142" spans="1:16" x14ac:dyDescent="0.2">
      <c r="A142" s="122" t="s">
        <v>100</v>
      </c>
      <c r="B142" s="19" t="s">
        <v>126</v>
      </c>
      <c r="C142" s="108">
        <f t="shared" si="44"/>
        <v>0</v>
      </c>
      <c r="D142" s="115">
        <v>0</v>
      </c>
      <c r="E142" s="19">
        <v>0</v>
      </c>
      <c r="F142" s="19">
        <v>0</v>
      </c>
      <c r="G142" s="19">
        <v>0</v>
      </c>
      <c r="H142" s="19">
        <v>0</v>
      </c>
      <c r="I142" s="110">
        <v>0</v>
      </c>
      <c r="J142" s="25">
        <f t="shared" si="45"/>
        <v>0</v>
      </c>
      <c r="K142" s="25">
        <f t="shared" si="46"/>
        <v>0</v>
      </c>
      <c r="L142" s="25">
        <f t="shared" si="47"/>
        <v>0</v>
      </c>
      <c r="M142" s="63">
        <f t="shared" si="48"/>
        <v>0</v>
      </c>
      <c r="N142" s="63">
        <f t="shared" si="49"/>
        <v>0</v>
      </c>
      <c r="O142" s="63">
        <f t="shared" si="50"/>
        <v>0</v>
      </c>
      <c r="P142" s="108">
        <f t="shared" si="51"/>
        <v>0</v>
      </c>
    </row>
    <row r="143" spans="1:16" ht="15" x14ac:dyDescent="0.2">
      <c r="A143" s="111"/>
      <c r="B143" s="112" t="s">
        <v>129</v>
      </c>
      <c r="C143" s="114">
        <f t="shared" ref="C143:P143" si="52">SUM(C117:C142)</f>
        <v>86</v>
      </c>
      <c r="D143" s="116">
        <f t="shared" si="52"/>
        <v>0</v>
      </c>
      <c r="E143" s="113">
        <f t="shared" si="52"/>
        <v>36</v>
      </c>
      <c r="F143" s="113">
        <f t="shared" si="52"/>
        <v>12</v>
      </c>
      <c r="G143" s="113">
        <f t="shared" si="52"/>
        <v>34</v>
      </c>
      <c r="H143" s="113">
        <f t="shared" si="52"/>
        <v>4</v>
      </c>
      <c r="I143" s="117">
        <f t="shared" si="52"/>
        <v>0</v>
      </c>
      <c r="J143" s="113">
        <f t="shared" si="52"/>
        <v>0</v>
      </c>
      <c r="K143" s="113">
        <f t="shared" si="52"/>
        <v>9</v>
      </c>
      <c r="L143" s="113">
        <f t="shared" si="52"/>
        <v>6</v>
      </c>
      <c r="M143" s="113">
        <f t="shared" si="52"/>
        <v>34</v>
      </c>
      <c r="N143" s="113">
        <f t="shared" si="52"/>
        <v>8</v>
      </c>
      <c r="O143" s="113">
        <f t="shared" si="52"/>
        <v>0</v>
      </c>
      <c r="P143" s="101">
        <f t="shared" si="52"/>
        <v>57</v>
      </c>
    </row>
    <row r="144" spans="1:16" x14ac:dyDescent="0.2">
      <c r="A144" s="3"/>
      <c r="B144" s="3"/>
      <c r="C144" s="3"/>
      <c r="D144" s="1"/>
      <c r="E144" s="1"/>
      <c r="F144" s="1"/>
      <c r="G144" s="1"/>
      <c r="H144" s="1"/>
      <c r="I144" s="1"/>
    </row>
  </sheetData>
  <mergeCells count="21">
    <mergeCell ref="C11:P12"/>
    <mergeCell ref="C19:P20"/>
    <mergeCell ref="C30:P31"/>
    <mergeCell ref="C44:P45"/>
    <mergeCell ref="C60:P61"/>
    <mergeCell ref="C13:I13"/>
    <mergeCell ref="J13:P13"/>
    <mergeCell ref="C21:I21"/>
    <mergeCell ref="J21:P21"/>
    <mergeCell ref="C32:I32"/>
    <mergeCell ref="J32:P32"/>
    <mergeCell ref="C115:I115"/>
    <mergeCell ref="J115:P115"/>
    <mergeCell ref="C46:I46"/>
    <mergeCell ref="J46:P46"/>
    <mergeCell ref="C62:I62"/>
    <mergeCell ref="J62:P62"/>
    <mergeCell ref="C79:I79"/>
    <mergeCell ref="J79:P79"/>
    <mergeCell ref="C77:P78"/>
    <mergeCell ref="C113:P11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Revised fees</vt:lpstr>
      <vt:lpstr>Fee Calculations by Region</vt:lpstr>
      <vt:lpstr>Link Data</vt:lpstr>
      <vt:lpstr>'Revised fees'!OLE_LINK1</vt:lpstr>
    </vt:vector>
  </TitlesOfParts>
  <Company>Ofcom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Nigel Gunn</dc:creator>
  <cp:lastModifiedBy>paul.chapman</cp:lastModifiedBy>
  <dcterms:created xsi:type="dcterms:W3CDTF">2013-10-07T16:27:40Z</dcterms:created>
  <dcterms:modified xsi:type="dcterms:W3CDTF">2015-11-11T09:07:16Z</dcterms:modified>
</cp:coreProperties>
</file>